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Foglio2" sheetId="1" r:id="rId4"/>
  </sheets>
</workbook>
</file>

<file path=xl/sharedStrings.xml><?xml version="1.0" encoding="utf-8"?>
<sst xmlns="http://schemas.openxmlformats.org/spreadsheetml/2006/main" uniqueCount="85">
  <si>
    <t>Rotazioni ORTO TRIBOLI 2022</t>
  </si>
  <si>
    <t xml:space="preserve">settore </t>
  </si>
  <si>
    <t>fila</t>
  </si>
  <si>
    <t>concimazioni</t>
  </si>
  <si>
    <t>m</t>
  </si>
  <si>
    <t>1° Ciclo</t>
  </si>
  <si>
    <t>fila D/S; distanza</t>
  </si>
  <si>
    <t>numero piante</t>
  </si>
  <si>
    <t>2° ciclo</t>
  </si>
  <si>
    <t xml:space="preserve">fila D/S; distanza </t>
  </si>
  <si>
    <t>B</t>
  </si>
  <si>
    <t>-</t>
  </si>
  <si>
    <t>insalate</t>
  </si>
  <si>
    <t>D 25 cm</t>
  </si>
  <si>
    <t>porri</t>
  </si>
  <si>
    <t>D 20 cm</t>
  </si>
  <si>
    <t>ins orientali</t>
  </si>
  <si>
    <t>spaglio</t>
  </si>
  <si>
    <t>cime di rapa</t>
  </si>
  <si>
    <t>D 30 cm</t>
  </si>
  <si>
    <t>ins rucola</t>
  </si>
  <si>
    <t>bietola</t>
  </si>
  <si>
    <t>fave</t>
  </si>
  <si>
    <t>rape</t>
  </si>
  <si>
    <t>C</t>
  </si>
  <si>
    <t>1</t>
  </si>
  <si>
    <t>basilico</t>
  </si>
  <si>
    <t>D 40 cm</t>
  </si>
  <si>
    <t>barbine</t>
  </si>
  <si>
    <t>2</t>
  </si>
  <si>
    <t>cetrioli</t>
  </si>
  <si>
    <t>S 30 cm</t>
  </si>
  <si>
    <t>zucchine</t>
  </si>
  <si>
    <t>S 50 cm</t>
  </si>
  <si>
    <t>3</t>
  </si>
  <si>
    <t>D</t>
  </si>
  <si>
    <t>piselli</t>
  </si>
  <si>
    <t>S 20 cm</t>
  </si>
  <si>
    <t>fagiolini blu</t>
  </si>
  <si>
    <t>radicchi rossi</t>
  </si>
  <si>
    <t>fagiolini gialli</t>
  </si>
  <si>
    <t>radicchi misti</t>
  </si>
  <si>
    <t>taccole</t>
  </si>
  <si>
    <t xml:space="preserve">pom canestrino </t>
  </si>
  <si>
    <t>D 35 cm</t>
  </si>
  <si>
    <t>pom cuore</t>
  </si>
  <si>
    <t>datterini</t>
  </si>
  <si>
    <t>pom roma</t>
  </si>
  <si>
    <t>pom s marz</t>
  </si>
  <si>
    <t>E</t>
  </si>
  <si>
    <t>sovescio</t>
  </si>
  <si>
    <t>finocchi</t>
  </si>
  <si>
    <t>cappuccio</t>
  </si>
  <si>
    <t>D 45 cm</t>
  </si>
  <si>
    <t>verze</t>
  </si>
  <si>
    <t>cav riccio</t>
  </si>
  <si>
    <t>cavolo nero</t>
  </si>
  <si>
    <t>ordine piante 1° ciclo:</t>
  </si>
  <si>
    <t>romanesco</t>
  </si>
  <si>
    <t>broccoli</t>
  </si>
  <si>
    <t>cavolfiore</t>
  </si>
  <si>
    <t>cipolla tropea</t>
  </si>
  <si>
    <t>cipolla giarretana</t>
  </si>
  <si>
    <t>cipolla fiorentina</t>
  </si>
  <si>
    <t>cicoria</t>
  </si>
  <si>
    <t>puntarelle</t>
  </si>
  <si>
    <t>letame</t>
  </si>
  <si>
    <t>pom canestrino +fiorentino</t>
  </si>
  <si>
    <t xml:space="preserve">-457 (giugno); -217 (fiorentino) </t>
  </si>
  <si>
    <t>pom fiorentino</t>
  </si>
  <si>
    <t>-457 (giugno)</t>
  </si>
  <si>
    <t>melanzane viola</t>
  </si>
  <si>
    <t>melanzane nere</t>
  </si>
  <si>
    <t>peperoni cilindro</t>
  </si>
  <si>
    <t>peperoni cilindro+friggitelli</t>
  </si>
  <si>
    <t>-120 friggitelli</t>
  </si>
  <si>
    <t>friggitelli</t>
  </si>
  <si>
    <t>zucche napoli</t>
  </si>
  <si>
    <t>zucca tonda di napoli</t>
  </si>
  <si>
    <t>zucca redcury</t>
  </si>
  <si>
    <t>D 60 cm</t>
  </si>
  <si>
    <t>agli</t>
  </si>
  <si>
    <t>zucca butternut</t>
  </si>
  <si>
    <t>zucca delica</t>
  </si>
  <si>
    <t>ordine piante 2° ciclo:</t>
  </si>
</sst>
</file>

<file path=xl/styles.xml><?xml version="1.0" encoding="utf-8"?>
<styleSheet xmlns="http://schemas.openxmlformats.org/spreadsheetml/2006/main">
  <numFmts count="1">
    <numFmt numFmtId="0" formatCode="General"/>
  </numFmts>
  <fonts count="11">
    <font>
      <sz val="10"/>
      <color indexed="8"/>
      <name val="Arial"/>
    </font>
    <font>
      <sz val="13"/>
      <color indexed="8"/>
      <name val="Arial"/>
    </font>
    <font>
      <b val="1"/>
      <sz val="36"/>
      <color indexed="8"/>
      <name val="Calibri"/>
    </font>
    <font>
      <b val="1"/>
      <sz val="16"/>
      <color indexed="8"/>
      <name val="Calibri"/>
    </font>
    <font>
      <b val="1"/>
      <sz val="12"/>
      <color indexed="8"/>
      <name val="FreeSans"/>
    </font>
    <font>
      <sz val="12"/>
      <color indexed="8"/>
      <name val="Calibri"/>
    </font>
    <font>
      <b val="1"/>
      <sz val="14"/>
      <color indexed="8"/>
      <name val="FreeSans"/>
    </font>
    <font>
      <b val="1"/>
      <sz val="12"/>
      <color indexed="8"/>
      <name val="Calibri"/>
    </font>
    <font>
      <b val="1"/>
      <sz val="14"/>
      <color indexed="8"/>
      <name val="Calibri"/>
    </font>
    <font>
      <sz val="14"/>
      <color indexed="8"/>
      <name val="Calibri"/>
    </font>
    <font>
      <sz val="14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</fills>
  <borders count="3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10"/>
      </left>
      <right style="hair">
        <color indexed="8"/>
      </right>
      <top style="thin">
        <color indexed="10"/>
      </top>
      <bottom style="thin">
        <color indexed="10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hair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7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49" fontId="2" fillId="2" borderId="3" applyNumberFormat="1" applyFont="1" applyFill="1" applyBorder="1" applyAlignment="1" applyProtection="0">
      <alignment horizontal="center" vertical="center"/>
    </xf>
    <xf numFmtId="49" fontId="3" fillId="2" borderId="4" applyNumberFormat="1" applyFont="1" applyFill="1" applyBorder="1" applyAlignment="1" applyProtection="0">
      <alignment horizontal="center" vertical="center" wrapText="1"/>
    </xf>
    <xf numFmtId="0" fontId="0" fillId="2" borderId="5" applyNumberFormat="0" applyFont="1" applyFill="1" applyBorder="1" applyAlignment="1" applyProtection="0">
      <alignment vertical="bottom"/>
    </xf>
    <xf numFmtId="49" fontId="2" fillId="2" borderId="6" applyNumberFormat="1" applyFont="1" applyFill="1" applyBorder="1" applyAlignment="1" applyProtection="0">
      <alignment horizontal="center" vertical="center" wrapText="1"/>
    </xf>
    <xf numFmtId="1" fontId="4" fillId="2" borderId="7" applyNumberFormat="1" applyFont="1" applyFill="1" applyBorder="1" applyAlignment="1" applyProtection="0">
      <alignment horizontal="center" vertical="center" wrapText="1"/>
    </xf>
    <xf numFmtId="49" fontId="4" fillId="2" borderId="8" applyNumberFormat="1" applyFont="1" applyFill="1" applyBorder="1" applyAlignment="1" applyProtection="0">
      <alignment horizontal="center" vertical="center" wrapText="1"/>
    </xf>
    <xf numFmtId="1" fontId="5" fillId="2" borderId="7" applyNumberFormat="1" applyFont="1" applyFill="1" applyBorder="1" applyAlignment="1" applyProtection="0">
      <alignment horizontal="center" vertical="center" wrapText="1"/>
    </xf>
    <xf numFmtId="49" fontId="5" fillId="2" borderId="7" applyNumberFormat="1" applyFont="1" applyFill="1" applyBorder="1" applyAlignment="1" applyProtection="0">
      <alignment horizontal="center" vertical="center" wrapText="1"/>
    </xf>
    <xf numFmtId="1" fontId="5" fillId="2" borderId="8" applyNumberFormat="1" applyFont="1" applyFill="1" applyBorder="1" applyAlignment="1" applyProtection="0">
      <alignment horizontal="center" vertical="center" wrapText="1"/>
    </xf>
    <xf numFmtId="1" fontId="5" fillId="2" borderId="9" applyNumberFormat="1" applyFont="1" applyFill="1" applyBorder="1" applyAlignment="1" applyProtection="0">
      <alignment horizontal="center" vertical="center" wrapText="1"/>
    </xf>
    <xf numFmtId="1" fontId="4" fillId="2" borderId="3" applyNumberFormat="1" applyFont="1" applyFill="1" applyBorder="1" applyAlignment="1" applyProtection="0">
      <alignment horizontal="center" vertical="center" wrapText="1"/>
    </xf>
    <xf numFmtId="1" fontId="5" fillId="2" borderId="4" applyNumberFormat="1" applyFont="1" applyFill="1" applyBorder="1" applyAlignment="1" applyProtection="0">
      <alignment horizontal="center" vertical="center" wrapText="1"/>
    </xf>
    <xf numFmtId="49" fontId="5" fillId="2" borderId="3" applyNumberFormat="1" applyFont="1" applyFill="1" applyBorder="1" applyAlignment="1" applyProtection="0">
      <alignment horizontal="center" vertical="center" wrapText="1"/>
    </xf>
    <xf numFmtId="1" fontId="5" fillId="2" borderId="10" applyNumberFormat="1" applyFont="1" applyFill="1" applyBorder="1" applyAlignment="1" applyProtection="0">
      <alignment horizontal="center" vertical="center" wrapText="1"/>
    </xf>
    <xf numFmtId="1" fontId="5" fillId="2" borderId="11" applyNumberFormat="1" applyFont="1" applyFill="1" applyBorder="1" applyAlignment="1" applyProtection="0">
      <alignment horizontal="center" vertical="center" wrapText="1"/>
    </xf>
    <xf numFmtId="1" fontId="5" fillId="2" borderId="3" applyNumberFormat="1" applyFont="1" applyFill="1" applyBorder="1" applyAlignment="1" applyProtection="0">
      <alignment horizontal="center" vertical="center" wrapText="1"/>
    </xf>
    <xf numFmtId="49" fontId="5" fillId="2" borderId="11" applyNumberFormat="1" applyFont="1" applyFill="1" applyBorder="1" applyAlignment="1" applyProtection="0">
      <alignment horizontal="center" vertical="center" wrapText="1"/>
    </xf>
    <xf numFmtId="49" fontId="2" fillId="2" borderId="12" applyNumberFormat="1" applyFont="1" applyFill="1" applyBorder="1" applyAlignment="1" applyProtection="0">
      <alignment horizontal="center" vertical="center" wrapText="1"/>
    </xf>
    <xf numFmtId="49" fontId="2" fillId="2" borderId="3" applyNumberFormat="1" applyFont="1" applyFill="1" applyBorder="1" applyAlignment="1" applyProtection="0">
      <alignment horizontal="center" vertical="center" wrapText="1"/>
    </xf>
    <xf numFmtId="49" fontId="6" fillId="2" borderId="3" applyNumberFormat="1" applyFont="1" applyFill="1" applyBorder="1" applyAlignment="1" applyProtection="0">
      <alignment horizontal="center" vertical="center" wrapText="1"/>
    </xf>
    <xf numFmtId="49" fontId="4" fillId="2" borderId="7" applyNumberFormat="1" applyFont="1" applyFill="1" applyBorder="1" applyAlignment="1" applyProtection="0">
      <alignment horizontal="center" vertical="center" wrapText="1"/>
    </xf>
    <xf numFmtId="0" fontId="0" fillId="2" borderId="4" applyNumberFormat="0" applyFont="1" applyFill="1" applyBorder="1" applyAlignment="1" applyProtection="0">
      <alignment vertical="bottom"/>
    </xf>
    <xf numFmtId="1" fontId="7" fillId="2" borderId="3" applyNumberFormat="1" applyFont="1" applyFill="1" applyBorder="1" applyAlignment="1" applyProtection="0">
      <alignment horizontal="center" vertical="center" wrapText="1"/>
    </xf>
    <xf numFmtId="49" fontId="5" fillId="2" borderId="3" applyNumberFormat="1" applyFont="1" applyFill="1" applyBorder="1" applyAlignment="1" applyProtection="0">
      <alignment horizontal="center" vertical="bottom"/>
    </xf>
    <xf numFmtId="0" fontId="0" fillId="2" borderId="13" applyNumberFormat="0" applyFont="1" applyFill="1" applyBorder="1" applyAlignment="1" applyProtection="0">
      <alignment vertical="bottom"/>
    </xf>
    <xf numFmtId="0" fontId="0" fillId="2" borderId="14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49" fontId="7" fillId="2" borderId="3" applyNumberFormat="1" applyFont="1" applyFill="1" applyBorder="1" applyAlignment="1" applyProtection="0">
      <alignment horizontal="center" vertical="center" wrapText="1"/>
    </xf>
    <xf numFmtId="0" fontId="0" fillId="2" borderId="15" applyNumberFormat="0" applyFont="1" applyFill="1" applyBorder="1" applyAlignment="1" applyProtection="0">
      <alignment vertical="bottom"/>
    </xf>
    <xf numFmtId="1" fontId="5" fillId="2" borderId="3" applyNumberFormat="1" applyFont="1" applyFill="1" applyBorder="1" applyAlignment="1" applyProtection="0">
      <alignment horizontal="center" vertical="bottom"/>
    </xf>
    <xf numFmtId="1" fontId="5" fillId="2" borderId="3" applyNumberFormat="1" applyFont="1" applyFill="1" applyBorder="1" applyAlignment="1" applyProtection="0">
      <alignment vertical="bottom"/>
    </xf>
    <xf numFmtId="49" fontId="8" fillId="2" borderId="16" applyNumberFormat="1" applyFont="1" applyFill="1" applyBorder="1" applyAlignment="1" applyProtection="0">
      <alignment vertical="bottom"/>
    </xf>
    <xf numFmtId="1" fontId="5" fillId="2" borderId="17" applyNumberFormat="1" applyFont="1" applyFill="1" applyBorder="1" applyAlignment="1" applyProtection="0">
      <alignment horizontal="center" vertical="bottom"/>
    </xf>
    <xf numFmtId="1" fontId="5" fillId="2" borderId="18" applyNumberFormat="1" applyFont="1" applyFill="1" applyBorder="1" applyAlignment="1" applyProtection="0">
      <alignment horizontal="center" vertical="bottom"/>
    </xf>
    <xf numFmtId="49" fontId="9" fillId="3" borderId="16" applyNumberFormat="1" applyFont="1" applyFill="1" applyBorder="1" applyAlignment="1" applyProtection="0">
      <alignment horizontal="center" vertical="center" wrapText="1"/>
    </xf>
    <xf numFmtId="1" fontId="9" fillId="3" borderId="19" applyNumberFormat="1" applyFont="1" applyFill="1" applyBorder="1" applyAlignment="1" applyProtection="0">
      <alignment horizontal="center" vertical="bottom"/>
    </xf>
    <xf numFmtId="1" fontId="10" fillId="3" borderId="19" applyNumberFormat="1" applyFont="1" applyFill="1" applyBorder="1" applyAlignment="1" applyProtection="0">
      <alignment vertical="bottom"/>
    </xf>
    <xf numFmtId="1" fontId="9" fillId="3" borderId="20" applyNumberFormat="1" applyFont="1" applyFill="1" applyBorder="1" applyAlignment="1" applyProtection="0">
      <alignment horizontal="center" vertical="bottom"/>
    </xf>
    <xf numFmtId="1" fontId="0" fillId="3" borderId="20" applyNumberFormat="1" applyFont="1" applyFill="1" applyBorder="1" applyAlignment="1" applyProtection="0">
      <alignment vertical="bottom"/>
    </xf>
    <xf numFmtId="49" fontId="7" fillId="4" borderId="3" applyNumberFormat="1" applyFont="1" applyFill="1" applyBorder="1" applyAlignment="1" applyProtection="0">
      <alignment horizontal="center" vertical="center" wrapText="1"/>
    </xf>
    <xf numFmtId="49" fontId="5" fillId="5" borderId="19" applyNumberFormat="1" applyFont="1" applyFill="1" applyBorder="1" applyAlignment="1" applyProtection="0">
      <alignment vertical="bottom"/>
    </xf>
    <xf numFmtId="1" fontId="7" fillId="4" borderId="3" applyNumberFormat="1" applyFont="1" applyFill="1" applyBorder="1" applyAlignment="1" applyProtection="0">
      <alignment horizontal="center" vertical="center" wrapText="1"/>
    </xf>
    <xf numFmtId="1" fontId="9" fillId="3" borderId="19" applyNumberFormat="1" applyFont="1" applyFill="1" applyBorder="1" applyAlignment="1" applyProtection="0">
      <alignment vertical="bottom"/>
    </xf>
    <xf numFmtId="49" fontId="9" fillId="3" borderId="16" applyNumberFormat="1" applyFont="1" applyFill="1" applyBorder="1" applyAlignment="1" applyProtection="0">
      <alignment horizontal="center" vertical="bottom"/>
    </xf>
    <xf numFmtId="49" fontId="10" fillId="3" borderId="19" applyNumberFormat="1" applyFont="1" applyFill="1" applyBorder="1" applyAlignment="1" applyProtection="0">
      <alignment vertical="bottom"/>
    </xf>
    <xf numFmtId="1" fontId="10" fillId="3" borderId="20" applyNumberFormat="1" applyFont="1" applyFill="1" applyBorder="1" applyAlignment="1" applyProtection="0">
      <alignment vertical="bottom"/>
    </xf>
    <xf numFmtId="49" fontId="5" fillId="2" borderId="4" applyNumberFormat="1" applyFont="1" applyFill="1" applyBorder="1" applyAlignment="1" applyProtection="0">
      <alignment horizontal="center" vertical="bottom"/>
    </xf>
    <xf numFmtId="49" fontId="5" fillId="5" borderId="3" applyNumberFormat="1" applyFont="1" applyFill="1" applyBorder="1" applyAlignment="1" applyProtection="0">
      <alignment horizontal="center" vertical="center" wrapText="1"/>
    </xf>
    <xf numFmtId="1" fontId="0" fillId="2" borderId="21" applyNumberFormat="1" applyFont="1" applyFill="1" applyBorder="1" applyAlignment="1" applyProtection="0">
      <alignment vertical="bottom"/>
    </xf>
    <xf numFmtId="49" fontId="5" fillId="5" borderId="3" applyNumberFormat="1" applyFont="1" applyFill="1" applyBorder="1" applyAlignment="1" applyProtection="0">
      <alignment horizontal="center" vertical="bottom"/>
    </xf>
    <xf numFmtId="1" fontId="0" fillId="2" borderId="22" applyNumberFormat="1" applyFont="1" applyFill="1" applyBorder="1" applyAlignment="1" applyProtection="0">
      <alignment vertical="bottom"/>
    </xf>
    <xf numFmtId="1" fontId="5" fillId="2" borderId="23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bottom"/>
    </xf>
    <xf numFmtId="0" fontId="0" fillId="2" borderId="25" applyNumberFormat="0" applyFont="1" applyFill="1" applyBorder="1" applyAlignment="1" applyProtection="0">
      <alignment vertical="bottom"/>
    </xf>
    <xf numFmtId="49" fontId="9" fillId="6" borderId="16" applyNumberFormat="1" applyFont="1" applyFill="1" applyBorder="1" applyAlignment="1" applyProtection="0">
      <alignment horizontal="center" vertical="center" wrapText="1"/>
    </xf>
    <xf numFmtId="1" fontId="9" fillId="6" borderId="19" applyNumberFormat="1" applyFont="1" applyFill="1" applyBorder="1" applyAlignment="1" applyProtection="0">
      <alignment horizontal="center" vertical="bottom"/>
    </xf>
    <xf numFmtId="1" fontId="10" fillId="6" borderId="19" applyNumberFormat="1" applyFont="1" applyFill="1" applyBorder="1" applyAlignment="1" applyProtection="0">
      <alignment vertical="bottom"/>
    </xf>
    <xf numFmtId="1" fontId="10" fillId="6" borderId="20" applyNumberFormat="1" applyFont="1" applyFill="1" applyBorder="1" applyAlignment="1" applyProtection="0">
      <alignment vertical="bottom"/>
    </xf>
    <xf numFmtId="0" fontId="0" fillId="2" borderId="26" applyNumberFormat="0" applyFont="1" applyFill="1" applyBorder="1" applyAlignment="1" applyProtection="0">
      <alignment vertical="bottom"/>
    </xf>
    <xf numFmtId="0" fontId="0" fillId="2" borderId="27" applyNumberFormat="0" applyFont="1" applyFill="1" applyBorder="1" applyAlignment="1" applyProtection="0">
      <alignment vertical="bottom"/>
    </xf>
    <xf numFmtId="0" fontId="0" fillId="2" borderId="28" applyNumberFormat="0" applyFont="1" applyFill="1" applyBorder="1" applyAlignment="1" applyProtection="0">
      <alignment vertical="bottom"/>
    </xf>
    <xf numFmtId="1" fontId="0" fillId="2" borderId="29" applyNumberFormat="1" applyFont="1" applyFill="1" applyBorder="1" applyAlignment="1" applyProtection="0">
      <alignment vertical="bottom"/>
    </xf>
    <xf numFmtId="0" fontId="0" fillId="2" borderId="29" applyNumberFormat="0" applyFont="1" applyFill="1" applyBorder="1" applyAlignment="1" applyProtection="0">
      <alignment vertical="bottom"/>
    </xf>
    <xf numFmtId="1" fontId="5" fillId="2" borderId="29" applyNumberFormat="1" applyFont="1" applyFill="1" applyBorder="1" applyAlignment="1" applyProtection="0">
      <alignment vertical="bottom"/>
    </xf>
    <xf numFmtId="49" fontId="9" fillId="6" borderId="16" applyNumberFormat="1" applyFont="1" applyFill="1" applyBorder="1" applyAlignment="1" applyProtection="0">
      <alignment horizontal="center" vertical="bottom"/>
    </xf>
    <xf numFmtId="0" fontId="0" fillId="2" borderId="30" applyNumberFormat="0" applyFont="1" applyFill="1" applyBorder="1" applyAlignment="1" applyProtection="0">
      <alignment vertical="bottom"/>
    </xf>
    <xf numFmtId="1" fontId="0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bottom"/>
    </xf>
    <xf numFmtId="1" fontId="10" fillId="6" borderId="19" applyNumberFormat="1" applyFont="1" applyFill="1" applyBorder="1" applyAlignment="1" applyProtection="0">
      <alignment horizontal="center" vertical="bottom"/>
    </xf>
    <xf numFmtId="0" fontId="0" fillId="2" borderId="31" applyNumberFormat="0" applyFont="1" applyFill="1" applyBorder="1" applyAlignment="1" applyProtection="0">
      <alignment vertical="bottom"/>
    </xf>
    <xf numFmtId="1" fontId="9" fillId="2" borderId="1" applyNumberFormat="1" applyFont="1" applyFill="1" applyBorder="1" applyAlignment="1" applyProtection="0">
      <alignment vertical="bottom"/>
    </xf>
    <xf numFmtId="1" fontId="0" fillId="2" borderId="1" applyNumberFormat="1" applyFont="1" applyFill="1" applyBorder="1" applyAlignment="1" applyProtection="0">
      <alignment horizontal="center"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4ea6b"/>
      <rgbColor rgb="ff77bc65"/>
      <rgbColor rgb="ffffff00"/>
      <rgbColor rgb="ffffd7d7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16</xdr:row>
      <xdr:rowOff>151359</xdr:rowOff>
    </xdr:from>
    <xdr:to>
      <xdr:col>2</xdr:col>
      <xdr:colOff>1775594</xdr:colOff>
      <xdr:row>28</xdr:row>
      <xdr:rowOff>193313</xdr:rowOff>
    </xdr:to>
    <xdr:pic>
      <xdr:nvPicPr>
        <xdr:cNvPr id="2" name="Immagine" descr="Immagine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784194"/>
          <a:ext cx="5687194" cy="24130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29</xdr:row>
      <xdr:rowOff>13583</xdr:rowOff>
    </xdr:from>
    <xdr:to>
      <xdr:col>3</xdr:col>
      <xdr:colOff>425946</xdr:colOff>
      <xdr:row>51</xdr:row>
      <xdr:rowOff>108063</xdr:rowOff>
    </xdr:to>
    <xdr:pic>
      <xdr:nvPicPr>
        <xdr:cNvPr id="3" name="Immagine" descr="Immagine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6212453"/>
          <a:ext cx="7169647" cy="46874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105480</xdr:rowOff>
    </xdr:from>
    <xdr:to>
      <xdr:col>4</xdr:col>
      <xdr:colOff>163574</xdr:colOff>
      <xdr:row>16</xdr:row>
      <xdr:rowOff>35009</xdr:rowOff>
    </xdr:to>
    <xdr:pic>
      <xdr:nvPicPr>
        <xdr:cNvPr id="4" name="Immagine" descr="Immagine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105480"/>
          <a:ext cx="7580375" cy="3562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N124"/>
  <sheetViews>
    <sheetView workbookViewId="0" showGridLines="0" defaultGridColor="1"/>
  </sheetViews>
  <sheetFormatPr defaultColWidth="8.83333" defaultRowHeight="14.65" customHeight="1" outlineLevelRow="0" outlineLevelCol="0"/>
  <cols>
    <col min="1" max="1" width="32.1719" style="1" customWidth="1"/>
    <col min="2" max="2" width="19.1719" style="1" customWidth="1"/>
    <col min="3" max="3" width="37.1719" style="1" customWidth="1"/>
    <col min="4" max="4" width="8.85156" style="1" customWidth="1"/>
    <col min="5" max="5" width="20.1719" style="1" customWidth="1"/>
    <col min="6" max="6" width="11.1719" style="1" customWidth="1"/>
    <col min="7" max="7" width="22.8516" style="1" customWidth="1"/>
    <col min="8" max="8" width="14.3516" style="1" customWidth="1"/>
    <col min="9" max="9" width="33.6719" style="1" customWidth="1"/>
    <col min="10" max="10" width="19.6719" style="1" customWidth="1"/>
    <col min="11" max="11" width="17" style="1" customWidth="1"/>
    <col min="12" max="12" width="20" style="1" customWidth="1"/>
    <col min="13" max="13" width="15.6719" style="1" customWidth="1"/>
    <col min="14" max="14" width="14.6719" style="1" customWidth="1"/>
    <col min="15" max="16384" width="8.85156" style="1" customWidth="1"/>
  </cols>
  <sheetData>
    <row r="1" ht="14.65" customHeight="1">
      <c r="A1" s="2"/>
      <c r="B1" s="2"/>
      <c r="C1" s="2"/>
      <c r="D1" s="3"/>
      <c r="E1" t="s" s="4">
        <v>0</v>
      </c>
      <c r="F1" s="4"/>
      <c r="G1" s="4"/>
      <c r="H1" s="4"/>
      <c r="I1" s="4"/>
      <c r="J1" s="4"/>
      <c r="K1" s="4"/>
      <c r="L1" s="4"/>
      <c r="M1" s="4"/>
      <c r="N1" s="4"/>
    </row>
    <row r="2" ht="14.65" customHeight="1">
      <c r="A2" s="2"/>
      <c r="B2" s="2"/>
      <c r="C2" s="2"/>
      <c r="D2" s="3"/>
      <c r="E2" s="4"/>
      <c r="F2" s="4"/>
      <c r="G2" s="4"/>
      <c r="H2" s="4"/>
      <c r="I2" s="4"/>
      <c r="J2" s="4"/>
      <c r="K2" s="4"/>
      <c r="L2" s="4"/>
      <c r="M2" s="4"/>
      <c r="N2" s="4"/>
    </row>
    <row r="3" ht="14.65" customHeight="1">
      <c r="A3" s="2"/>
      <c r="B3" s="2"/>
      <c r="C3" s="2"/>
      <c r="D3" s="3"/>
      <c r="E3" s="4"/>
      <c r="F3" s="4"/>
      <c r="G3" s="4"/>
      <c r="H3" s="4"/>
      <c r="I3" s="4"/>
      <c r="J3" s="4"/>
      <c r="K3" s="4"/>
      <c r="L3" s="4"/>
      <c r="M3" s="4"/>
      <c r="N3" s="4"/>
    </row>
    <row r="4" ht="39.45" customHeight="1">
      <c r="A4" s="2"/>
      <c r="B4" s="2"/>
      <c r="C4" s="2"/>
      <c r="D4" s="3"/>
      <c r="E4" t="s" s="5">
        <v>1</v>
      </c>
      <c r="F4" t="s" s="5">
        <v>2</v>
      </c>
      <c r="G4" t="s" s="5">
        <v>3</v>
      </c>
      <c r="H4" t="s" s="5">
        <v>4</v>
      </c>
      <c r="I4" t="s" s="5">
        <v>5</v>
      </c>
      <c r="J4" t="s" s="5">
        <v>6</v>
      </c>
      <c r="K4" t="s" s="5">
        <v>7</v>
      </c>
      <c r="L4" t="s" s="5">
        <v>8</v>
      </c>
      <c r="M4" t="s" s="5">
        <v>9</v>
      </c>
      <c r="N4" t="s" s="5">
        <v>7</v>
      </c>
    </row>
    <row r="5" ht="15.65" customHeight="1">
      <c r="A5" s="2"/>
      <c r="B5" s="2"/>
      <c r="C5" s="2"/>
      <c r="D5" s="6"/>
      <c r="E5" t="s" s="7">
        <v>10</v>
      </c>
      <c r="F5" s="8">
        <v>1</v>
      </c>
      <c r="G5" t="s" s="9">
        <v>11</v>
      </c>
      <c r="H5" s="10">
        <v>40</v>
      </c>
      <c r="I5" t="s" s="11">
        <v>12</v>
      </c>
      <c r="J5" t="s" s="11">
        <v>13</v>
      </c>
      <c r="K5" s="12">
        <f>2*(H5/0.25)</f>
        <v>320</v>
      </c>
      <c r="L5" t="s" s="11">
        <v>14</v>
      </c>
      <c r="M5" t="s" s="11">
        <v>15</v>
      </c>
      <c r="N5" s="13">
        <f>2*(H5/0.2)</f>
        <v>400</v>
      </c>
    </row>
    <row r="6" ht="17" customHeight="1">
      <c r="A6" s="2"/>
      <c r="B6" s="2"/>
      <c r="C6" s="2"/>
      <c r="D6" s="6"/>
      <c r="E6" s="7"/>
      <c r="F6" s="14">
        <v>2</v>
      </c>
      <c r="G6" t="s" s="9">
        <v>11</v>
      </c>
      <c r="H6" s="15">
        <v>40</v>
      </c>
      <c r="I6" t="s" s="16">
        <v>12</v>
      </c>
      <c r="J6" t="s" s="16">
        <v>13</v>
      </c>
      <c r="K6" s="12">
        <f>2*(H6/0.25)</f>
        <v>320</v>
      </c>
      <c r="L6" t="s" s="16">
        <v>14</v>
      </c>
      <c r="M6" t="s" s="16">
        <v>15</v>
      </c>
      <c r="N6" s="13">
        <f>2*(H6/0.2)</f>
        <v>400</v>
      </c>
    </row>
    <row r="7" ht="17" customHeight="1">
      <c r="A7" s="2"/>
      <c r="B7" s="2"/>
      <c r="C7" s="2"/>
      <c r="D7" s="6"/>
      <c r="E7" s="7"/>
      <c r="F7" s="14">
        <v>3</v>
      </c>
      <c r="G7" t="s" s="9">
        <v>11</v>
      </c>
      <c r="H7" s="10">
        <v>40</v>
      </c>
      <c r="I7" t="s" s="16">
        <v>12</v>
      </c>
      <c r="J7" t="s" s="16">
        <v>13</v>
      </c>
      <c r="K7" s="12">
        <f>2*(H7/0.25)</f>
        <v>320</v>
      </c>
      <c r="L7" t="s" s="16">
        <v>14</v>
      </c>
      <c r="M7" t="s" s="16">
        <v>15</v>
      </c>
      <c r="N7" s="13">
        <f>2*(H7/0.2)</f>
        <v>400</v>
      </c>
    </row>
    <row r="8" ht="17" customHeight="1">
      <c r="A8" s="2"/>
      <c r="B8" s="2"/>
      <c r="C8" s="2"/>
      <c r="D8" s="6"/>
      <c r="E8" s="7"/>
      <c r="F8" s="14">
        <v>4</v>
      </c>
      <c r="G8" t="s" s="9">
        <v>11</v>
      </c>
      <c r="H8" s="15">
        <v>40</v>
      </c>
      <c r="I8" t="s" s="16">
        <v>12</v>
      </c>
      <c r="J8" t="s" s="16">
        <v>13</v>
      </c>
      <c r="K8" s="12">
        <f>2*(H8/0.25)</f>
        <v>320</v>
      </c>
      <c r="L8" t="s" s="16">
        <v>14</v>
      </c>
      <c r="M8" t="s" s="16">
        <v>15</v>
      </c>
      <c r="N8" s="13">
        <f>2*(H8/0.2)</f>
        <v>400</v>
      </c>
    </row>
    <row r="9" ht="17" customHeight="1">
      <c r="A9" s="2"/>
      <c r="B9" s="2"/>
      <c r="C9" s="2"/>
      <c r="D9" s="6"/>
      <c r="E9" s="7"/>
      <c r="F9" s="14">
        <v>5</v>
      </c>
      <c r="G9" t="s" s="9">
        <v>11</v>
      </c>
      <c r="H9" s="10">
        <v>40</v>
      </c>
      <c r="I9" t="s" s="16">
        <v>12</v>
      </c>
      <c r="J9" t="s" s="16">
        <v>13</v>
      </c>
      <c r="K9" s="10">
        <f>2*(H9/0.25)</f>
        <v>320</v>
      </c>
      <c r="L9" t="s" s="16">
        <v>14</v>
      </c>
      <c r="M9" t="s" s="16">
        <v>15</v>
      </c>
      <c r="N9" s="17">
        <f>2*(H9/0.2)</f>
        <v>400</v>
      </c>
    </row>
    <row r="10" ht="17" customHeight="1">
      <c r="A10" s="2"/>
      <c r="B10" s="2"/>
      <c r="C10" s="2"/>
      <c r="D10" s="6"/>
      <c r="E10" s="7"/>
      <c r="F10" s="14">
        <v>6</v>
      </c>
      <c r="G10" t="s" s="9">
        <v>11</v>
      </c>
      <c r="H10" s="15">
        <v>40</v>
      </c>
      <c r="I10" t="s" s="16">
        <v>16</v>
      </c>
      <c r="J10" t="s" s="16">
        <v>17</v>
      </c>
      <c r="K10" t="s" s="16">
        <v>11</v>
      </c>
      <c r="L10" t="s" s="16">
        <v>18</v>
      </c>
      <c r="M10" t="s" s="16">
        <v>19</v>
      </c>
      <c r="N10" s="18">
        <f>2*(H10/0.3)</f>
        <v>266.666666666667</v>
      </c>
    </row>
    <row r="11" ht="17" customHeight="1">
      <c r="A11" s="2"/>
      <c r="B11" s="2"/>
      <c r="C11" s="2"/>
      <c r="D11" s="6"/>
      <c r="E11" s="7"/>
      <c r="F11" s="14">
        <v>7</v>
      </c>
      <c r="G11" t="s" s="9">
        <v>11</v>
      </c>
      <c r="H11" s="10">
        <v>40</v>
      </c>
      <c r="I11" t="s" s="16">
        <v>16</v>
      </c>
      <c r="J11" t="s" s="16">
        <v>17</v>
      </c>
      <c r="K11" t="s" s="16">
        <v>11</v>
      </c>
      <c r="L11" t="s" s="16">
        <v>18</v>
      </c>
      <c r="M11" t="s" s="16">
        <v>19</v>
      </c>
      <c r="N11" s="18">
        <f>2*(H11/0.3)</f>
        <v>266.666666666667</v>
      </c>
    </row>
    <row r="12" ht="17" customHeight="1">
      <c r="A12" s="2"/>
      <c r="B12" s="2"/>
      <c r="C12" s="2"/>
      <c r="D12" s="6"/>
      <c r="E12" s="7"/>
      <c r="F12" s="14">
        <v>8</v>
      </c>
      <c r="G12" t="s" s="9">
        <v>11</v>
      </c>
      <c r="H12" s="15">
        <v>40</v>
      </c>
      <c r="I12" t="s" s="16">
        <v>20</v>
      </c>
      <c r="J12" t="s" s="16">
        <v>17</v>
      </c>
      <c r="K12" t="s" s="16">
        <v>11</v>
      </c>
      <c r="L12" t="s" s="16">
        <v>21</v>
      </c>
      <c r="M12" t="s" s="16">
        <v>19</v>
      </c>
      <c r="N12" s="18">
        <f>2*(H12/0.3)</f>
        <v>266.666666666667</v>
      </c>
    </row>
    <row r="13" ht="17" customHeight="1">
      <c r="A13" s="2"/>
      <c r="B13" s="2"/>
      <c r="C13" s="2"/>
      <c r="D13" s="6"/>
      <c r="E13" s="7"/>
      <c r="F13" s="14">
        <v>9</v>
      </c>
      <c r="G13" t="s" s="9">
        <v>11</v>
      </c>
      <c r="H13" s="10">
        <v>40</v>
      </c>
      <c r="I13" t="s" s="16">
        <v>20</v>
      </c>
      <c r="J13" t="s" s="16">
        <v>17</v>
      </c>
      <c r="K13" t="s" s="16">
        <v>11</v>
      </c>
      <c r="L13" t="s" s="16">
        <v>21</v>
      </c>
      <c r="M13" t="s" s="16">
        <v>19</v>
      </c>
      <c r="N13" s="18">
        <f>2*(H13/0.3)</f>
        <v>266.666666666667</v>
      </c>
    </row>
    <row r="14" ht="17" customHeight="1">
      <c r="A14" s="2"/>
      <c r="B14" s="2"/>
      <c r="C14" s="2"/>
      <c r="D14" s="6"/>
      <c r="E14" s="7"/>
      <c r="F14" s="14">
        <v>10</v>
      </c>
      <c r="G14" t="s" s="9">
        <v>11</v>
      </c>
      <c r="H14" s="15">
        <v>40</v>
      </c>
      <c r="I14" t="s" s="16">
        <v>22</v>
      </c>
      <c r="J14" t="s" s="16">
        <v>19</v>
      </c>
      <c r="K14" s="19">
        <f>2*(H14/0.3)</f>
        <v>266.666666666667</v>
      </c>
      <c r="L14" t="s" s="16">
        <v>21</v>
      </c>
      <c r="M14" t="s" s="16">
        <v>19</v>
      </c>
      <c r="N14" s="18">
        <f>2*(H14/0.3)</f>
        <v>266.666666666667</v>
      </c>
    </row>
    <row r="15" ht="17" customHeight="1">
      <c r="A15" s="2"/>
      <c r="B15" s="2"/>
      <c r="C15" s="2"/>
      <c r="D15" s="6"/>
      <c r="E15" s="7"/>
      <c r="F15" s="14">
        <v>11</v>
      </c>
      <c r="G15" t="s" s="9">
        <v>11</v>
      </c>
      <c r="H15" s="10">
        <v>40</v>
      </c>
      <c r="I15" t="s" s="16">
        <v>22</v>
      </c>
      <c r="J15" t="s" s="16">
        <v>19</v>
      </c>
      <c r="K15" s="19">
        <f>2*(H15/0.3)</f>
        <v>266.666666666667</v>
      </c>
      <c r="L15" t="s" s="16">
        <v>21</v>
      </c>
      <c r="M15" t="s" s="16">
        <v>19</v>
      </c>
      <c r="N15" s="18">
        <f>2*(H15/0.3)</f>
        <v>266.666666666667</v>
      </c>
    </row>
    <row r="16" ht="17" customHeight="1">
      <c r="A16" s="2"/>
      <c r="B16" s="2"/>
      <c r="C16" s="2"/>
      <c r="D16" s="6"/>
      <c r="E16" s="7"/>
      <c r="F16" s="14">
        <v>12</v>
      </c>
      <c r="G16" t="s" s="9">
        <v>11</v>
      </c>
      <c r="H16" s="15">
        <v>40</v>
      </c>
      <c r="I16" t="s" s="16">
        <v>22</v>
      </c>
      <c r="J16" t="s" s="16">
        <v>19</v>
      </c>
      <c r="K16" s="19">
        <f>2*(H16/0.3)</f>
        <v>266.666666666667</v>
      </c>
      <c r="L16" t="s" s="16">
        <v>23</v>
      </c>
      <c r="M16" t="s" s="16">
        <v>17</v>
      </c>
      <c r="N16" t="s" s="20">
        <v>11</v>
      </c>
    </row>
    <row r="17" ht="17" customHeight="1">
      <c r="A17" s="2"/>
      <c r="B17" s="2"/>
      <c r="C17" s="2"/>
      <c r="D17" s="6"/>
      <c r="E17" s="21"/>
      <c r="F17" s="14">
        <v>13</v>
      </c>
      <c r="G17" t="s" s="9">
        <v>11</v>
      </c>
      <c r="H17" s="10">
        <v>40</v>
      </c>
      <c r="I17" t="s" s="16">
        <v>22</v>
      </c>
      <c r="J17" t="s" s="16">
        <v>19</v>
      </c>
      <c r="K17" s="19">
        <f>2*(H17/0.3)</f>
        <v>266.666666666667</v>
      </c>
      <c r="L17" t="s" s="16">
        <v>23</v>
      </c>
      <c r="M17" t="s" s="16">
        <v>17</v>
      </c>
      <c r="N17" t="s" s="20">
        <v>11</v>
      </c>
    </row>
    <row r="18" ht="15.65" customHeight="1">
      <c r="A18" s="2"/>
      <c r="B18" s="2"/>
      <c r="C18" s="2"/>
      <c r="D18" s="3"/>
      <c r="E18" t="s" s="22">
        <v>24</v>
      </c>
      <c r="F18" t="s" s="23">
        <v>25</v>
      </c>
      <c r="G18" t="s" s="24">
        <v>11</v>
      </c>
      <c r="H18" s="19">
        <v>20</v>
      </c>
      <c r="I18" t="s" s="16">
        <v>26</v>
      </c>
      <c r="J18" t="s" s="16">
        <v>27</v>
      </c>
      <c r="K18" s="19">
        <f>2*(H18/0.4)</f>
        <v>100</v>
      </c>
      <c r="L18" s="16"/>
      <c r="M18" s="16"/>
      <c r="N18" s="19"/>
    </row>
    <row r="19" ht="15.35" customHeight="1">
      <c r="A19" s="2"/>
      <c r="B19" s="2"/>
      <c r="C19" s="2"/>
      <c r="D19" s="3"/>
      <c r="E19" s="22"/>
      <c r="F19" s="23"/>
      <c r="G19" s="25"/>
      <c r="H19" s="19">
        <v>20</v>
      </c>
      <c r="I19" t="s" s="16">
        <v>28</v>
      </c>
      <c r="J19" t="s" s="16">
        <v>15</v>
      </c>
      <c r="K19" s="19">
        <f>2*(H19/0.2)</f>
        <v>200</v>
      </c>
      <c r="L19" s="16"/>
      <c r="M19" s="16"/>
      <c r="N19" s="16"/>
    </row>
    <row r="20" ht="15.65" customHeight="1">
      <c r="A20" s="2"/>
      <c r="B20" s="2"/>
      <c r="C20" s="2"/>
      <c r="D20" s="3"/>
      <c r="E20" s="22"/>
      <c r="F20" t="s" s="23">
        <v>29</v>
      </c>
      <c r="G20" t="s" s="24">
        <v>11</v>
      </c>
      <c r="H20" s="19">
        <v>16</v>
      </c>
      <c r="I20" t="s" s="16">
        <v>30</v>
      </c>
      <c r="J20" t="s" s="16">
        <v>31</v>
      </c>
      <c r="K20" s="19">
        <f>(H20/0.3)</f>
        <v>53.3333333333333</v>
      </c>
      <c r="L20" s="16"/>
      <c r="M20" s="16"/>
      <c r="N20" s="16"/>
    </row>
    <row r="21" ht="15.35" customHeight="1">
      <c r="A21" s="2"/>
      <c r="B21" s="2"/>
      <c r="C21" s="2"/>
      <c r="D21" s="3"/>
      <c r="E21" s="22"/>
      <c r="F21" s="23"/>
      <c r="G21" s="25"/>
      <c r="H21" s="19">
        <v>14</v>
      </c>
      <c r="I21" t="s" s="16">
        <v>32</v>
      </c>
      <c r="J21" t="s" s="16">
        <v>33</v>
      </c>
      <c r="K21" s="19">
        <f>(H21/0.5)</f>
        <v>28</v>
      </c>
      <c r="L21" s="16"/>
      <c r="M21" s="16"/>
      <c r="N21" s="16"/>
    </row>
    <row r="22" ht="15.65" customHeight="1">
      <c r="A22" s="2"/>
      <c r="B22" s="2"/>
      <c r="C22" s="2"/>
      <c r="D22" s="3"/>
      <c r="E22" s="22"/>
      <c r="F22" t="s" s="23">
        <v>34</v>
      </c>
      <c r="G22" t="s" s="24">
        <v>11</v>
      </c>
      <c r="H22" s="19">
        <v>8</v>
      </c>
      <c r="I22" t="s" s="16">
        <v>32</v>
      </c>
      <c r="J22" t="s" s="16">
        <v>33</v>
      </c>
      <c r="K22" s="19">
        <f>(H22/0.5)</f>
        <v>16</v>
      </c>
      <c r="L22" s="16"/>
      <c r="M22" s="16"/>
      <c r="N22" s="19"/>
    </row>
    <row r="23" ht="15.35" customHeight="1">
      <c r="A23" s="2"/>
      <c r="B23" s="2"/>
      <c r="C23" s="2"/>
      <c r="D23" s="3"/>
      <c r="E23" s="22"/>
      <c r="F23" s="23"/>
      <c r="G23" s="25"/>
      <c r="H23" s="19">
        <v>6</v>
      </c>
      <c r="I23" t="s" s="16">
        <v>32</v>
      </c>
      <c r="J23" t="s" s="16">
        <v>33</v>
      </c>
      <c r="K23" s="19">
        <f>(H23/0.5)</f>
        <v>12</v>
      </c>
      <c r="L23" s="16"/>
      <c r="M23" s="16"/>
      <c r="N23" s="19"/>
    </row>
    <row r="24" ht="15.65" customHeight="1">
      <c r="A24" s="2"/>
      <c r="B24" s="2"/>
      <c r="C24" s="2"/>
      <c r="D24" s="3"/>
      <c r="E24" t="s" s="22">
        <v>35</v>
      </c>
      <c r="F24" s="26">
        <v>1</v>
      </c>
      <c r="G24" t="s" s="24">
        <v>11</v>
      </c>
      <c r="H24" s="19">
        <v>30</v>
      </c>
      <c r="I24" t="s" s="16">
        <v>36</v>
      </c>
      <c r="J24" t="s" s="16">
        <v>37</v>
      </c>
      <c r="K24" s="19">
        <f>H24/0.2</f>
        <v>150</v>
      </c>
      <c r="L24" t="s" s="16">
        <v>32</v>
      </c>
      <c r="M24" t="s" s="27">
        <v>33</v>
      </c>
      <c r="N24" s="19">
        <f>H24/0.5</f>
        <v>60</v>
      </c>
    </row>
    <row r="25" ht="15.35" customHeight="1">
      <c r="A25" s="2"/>
      <c r="B25" s="2"/>
      <c r="C25" s="2"/>
      <c r="D25" s="3"/>
      <c r="E25" s="22"/>
      <c r="F25" s="26"/>
      <c r="G25" s="28"/>
      <c r="H25" s="19">
        <v>30</v>
      </c>
      <c r="I25" t="s" s="16">
        <v>36</v>
      </c>
      <c r="J25" t="s" s="16">
        <v>37</v>
      </c>
      <c r="K25" s="19">
        <f>H25/0.2</f>
        <v>150</v>
      </c>
      <c r="L25" t="s" s="16">
        <v>32</v>
      </c>
      <c r="M25" t="s" s="27">
        <v>33</v>
      </c>
      <c r="N25" s="19">
        <f>H25/0.5</f>
        <v>60</v>
      </c>
    </row>
    <row r="26" ht="15.35" customHeight="1">
      <c r="A26" s="2"/>
      <c r="B26" s="2"/>
      <c r="C26" s="2"/>
      <c r="D26" s="3"/>
      <c r="E26" s="22"/>
      <c r="F26" s="26"/>
      <c r="G26" s="29"/>
      <c r="H26" s="19">
        <v>30</v>
      </c>
      <c r="I26" t="s" s="16">
        <v>36</v>
      </c>
      <c r="J26" t="s" s="16">
        <v>37</v>
      </c>
      <c r="K26" s="19">
        <f>H26/0.2</f>
        <v>150</v>
      </c>
      <c r="L26" t="s" s="16">
        <v>32</v>
      </c>
      <c r="M26" t="s" s="27">
        <v>33</v>
      </c>
      <c r="N26" s="19">
        <f>H26/0.5</f>
        <v>60</v>
      </c>
    </row>
    <row r="27" ht="15" customHeight="1">
      <c r="A27" s="2"/>
      <c r="B27" s="2"/>
      <c r="C27" s="2"/>
      <c r="D27" s="3"/>
      <c r="E27" s="22"/>
      <c r="F27" s="26">
        <v>2</v>
      </c>
      <c r="G27" t="s" s="24">
        <v>11</v>
      </c>
      <c r="H27" s="19">
        <v>30</v>
      </c>
      <c r="I27" t="s" s="16">
        <v>38</v>
      </c>
      <c r="J27" t="s" s="16">
        <v>37</v>
      </c>
      <c r="K27" s="19">
        <f>H27/0.2</f>
        <v>150</v>
      </c>
      <c r="L27" t="s" s="16">
        <v>39</v>
      </c>
      <c r="M27" t="s" s="16">
        <v>19</v>
      </c>
      <c r="N27" s="19">
        <f>2*(H27/0.3)</f>
        <v>200</v>
      </c>
    </row>
    <row r="28" ht="15.35" customHeight="1">
      <c r="A28" s="2"/>
      <c r="B28" s="2"/>
      <c r="C28" s="2"/>
      <c r="D28" s="3"/>
      <c r="E28" s="22"/>
      <c r="F28" s="26"/>
      <c r="G28" s="28"/>
      <c r="H28" s="19">
        <v>30</v>
      </c>
      <c r="I28" t="s" s="16">
        <v>38</v>
      </c>
      <c r="J28" t="s" s="16">
        <v>37</v>
      </c>
      <c r="K28" s="19">
        <f>H28/0.2</f>
        <v>150</v>
      </c>
      <c r="L28" t="s" s="16">
        <v>39</v>
      </c>
      <c r="M28" t="s" s="16">
        <v>19</v>
      </c>
      <c r="N28" s="19">
        <f>2*(H28/0.3)</f>
        <v>200</v>
      </c>
    </row>
    <row r="29" ht="15.35" customHeight="1">
      <c r="A29" s="2"/>
      <c r="B29" s="2"/>
      <c r="C29" s="2"/>
      <c r="D29" s="3"/>
      <c r="E29" s="22"/>
      <c r="F29" s="26"/>
      <c r="G29" s="29"/>
      <c r="H29" s="19">
        <v>30</v>
      </c>
      <c r="I29" t="s" s="16">
        <v>38</v>
      </c>
      <c r="J29" t="s" s="16">
        <v>37</v>
      </c>
      <c r="K29" s="19">
        <f>H29/0.2</f>
        <v>150</v>
      </c>
      <c r="L29" t="s" s="16">
        <v>39</v>
      </c>
      <c r="M29" t="s" s="16">
        <v>19</v>
      </c>
      <c r="N29" s="19">
        <f>2*(H29/0.3)</f>
        <v>200</v>
      </c>
    </row>
    <row r="30" ht="15.65" customHeight="1">
      <c r="A30" s="2"/>
      <c r="B30" s="2"/>
      <c r="C30" s="2"/>
      <c r="D30" s="3"/>
      <c r="E30" s="22"/>
      <c r="F30" s="26">
        <v>3</v>
      </c>
      <c r="G30" t="s" s="24">
        <v>11</v>
      </c>
      <c r="H30" s="19">
        <v>30.6</v>
      </c>
      <c r="I30" t="s" s="16">
        <v>40</v>
      </c>
      <c r="J30" t="s" s="16">
        <v>37</v>
      </c>
      <c r="K30" s="19">
        <f>H30/0.2</f>
        <v>153</v>
      </c>
      <c r="L30" t="s" s="16">
        <v>41</v>
      </c>
      <c r="M30" t="s" s="16">
        <v>19</v>
      </c>
      <c r="N30" s="19">
        <f>2*(H30/0.3)</f>
        <v>204</v>
      </c>
    </row>
    <row r="31" ht="15.35" customHeight="1">
      <c r="A31" s="2"/>
      <c r="B31" s="2"/>
      <c r="C31" s="2"/>
      <c r="D31" s="3"/>
      <c r="E31" s="22"/>
      <c r="F31" s="26"/>
      <c r="G31" s="28"/>
      <c r="H31" s="19">
        <v>30.6</v>
      </c>
      <c r="I31" t="s" s="16">
        <v>42</v>
      </c>
      <c r="J31" t="s" s="16">
        <v>37</v>
      </c>
      <c r="K31" s="19">
        <f>H31/0.2</f>
        <v>153</v>
      </c>
      <c r="L31" t="s" s="16">
        <v>41</v>
      </c>
      <c r="M31" t="s" s="16">
        <v>19</v>
      </c>
      <c r="N31" s="19">
        <f>2*(H31/0.3)</f>
        <v>204</v>
      </c>
    </row>
    <row r="32" ht="15.35" customHeight="1">
      <c r="A32" s="2"/>
      <c r="B32" s="2"/>
      <c r="C32" s="2"/>
      <c r="D32" s="3"/>
      <c r="E32" s="22"/>
      <c r="F32" s="26"/>
      <c r="G32" s="29"/>
      <c r="H32" s="19">
        <v>30.6</v>
      </c>
      <c r="I32" t="s" s="16">
        <v>42</v>
      </c>
      <c r="J32" t="s" s="16">
        <v>37</v>
      </c>
      <c r="K32" s="19">
        <f>H32/0.2</f>
        <v>153</v>
      </c>
      <c r="L32" t="s" s="16">
        <v>41</v>
      </c>
      <c r="M32" t="s" s="16">
        <v>19</v>
      </c>
      <c r="N32" s="19">
        <f>2*(H32/0.3)</f>
        <v>204</v>
      </c>
    </row>
    <row r="33" ht="15.65" customHeight="1">
      <c r="A33" s="2"/>
      <c r="B33" s="2"/>
      <c r="C33" s="2"/>
      <c r="D33" s="3"/>
      <c r="E33" s="22"/>
      <c r="F33" s="26">
        <v>4</v>
      </c>
      <c r="G33" t="s" s="24">
        <v>11</v>
      </c>
      <c r="H33" s="19">
        <v>31.2</v>
      </c>
      <c r="I33" t="s" s="16">
        <v>43</v>
      </c>
      <c r="J33" t="s" s="16">
        <v>44</v>
      </c>
      <c r="K33" s="19">
        <f>2*(H33/0.35)</f>
        <v>178.285714285714</v>
      </c>
      <c r="L33" t="s" s="16">
        <v>22</v>
      </c>
      <c r="M33" t="s" s="16">
        <v>19</v>
      </c>
      <c r="N33" s="19">
        <f>2*(H33/0.3)</f>
        <v>208</v>
      </c>
    </row>
    <row r="34" ht="15.35" customHeight="1">
      <c r="A34" s="2"/>
      <c r="B34" s="2"/>
      <c r="C34" s="2"/>
      <c r="D34" s="3"/>
      <c r="E34" s="22"/>
      <c r="F34" s="26"/>
      <c r="G34" s="25"/>
      <c r="H34" s="19">
        <v>31.2</v>
      </c>
      <c r="I34" t="s" s="16">
        <v>43</v>
      </c>
      <c r="J34" t="s" s="16">
        <v>44</v>
      </c>
      <c r="K34" s="19">
        <f>2*(H34/0.35)</f>
        <v>178.285714285714</v>
      </c>
      <c r="L34" t="s" s="16">
        <v>22</v>
      </c>
      <c r="M34" t="s" s="16">
        <v>19</v>
      </c>
      <c r="N34" s="19">
        <f>2*(H34/0.3)</f>
        <v>208</v>
      </c>
    </row>
    <row r="35" ht="15.65" customHeight="1">
      <c r="A35" s="2"/>
      <c r="B35" s="2"/>
      <c r="C35" s="2"/>
      <c r="D35" s="3"/>
      <c r="E35" s="22"/>
      <c r="F35" s="26">
        <v>5</v>
      </c>
      <c r="G35" t="s" s="24">
        <v>11</v>
      </c>
      <c r="H35" s="19">
        <v>32.1</v>
      </c>
      <c r="I35" t="s" s="16">
        <v>45</v>
      </c>
      <c r="J35" t="s" s="16">
        <v>44</v>
      </c>
      <c r="K35" s="19">
        <f>2*(H35/0.35)</f>
        <v>183.428571428571</v>
      </c>
      <c r="L35" t="s" s="16">
        <v>22</v>
      </c>
      <c r="M35" t="s" s="16">
        <v>19</v>
      </c>
      <c r="N35" s="19">
        <f>2*(H35/0.3)</f>
        <v>214</v>
      </c>
    </row>
    <row r="36" ht="15.35" customHeight="1">
      <c r="A36" s="2"/>
      <c r="B36" s="2"/>
      <c r="C36" s="2"/>
      <c r="D36" s="3"/>
      <c r="E36" s="22"/>
      <c r="F36" s="26"/>
      <c r="G36" s="25"/>
      <c r="H36" s="19">
        <v>32.1</v>
      </c>
      <c r="I36" t="s" s="16">
        <v>46</v>
      </c>
      <c r="J36" t="s" s="16">
        <v>44</v>
      </c>
      <c r="K36" s="19">
        <f>2*(H36/0.35)</f>
        <v>183.428571428571</v>
      </c>
      <c r="L36" t="s" s="16">
        <v>22</v>
      </c>
      <c r="M36" t="s" s="16">
        <v>19</v>
      </c>
      <c r="N36" s="19">
        <f>2*(H36/0.3)</f>
        <v>214</v>
      </c>
    </row>
    <row r="37" ht="15.65" customHeight="1">
      <c r="A37" s="2"/>
      <c r="B37" s="2"/>
      <c r="C37" s="2"/>
      <c r="D37" s="3"/>
      <c r="E37" s="22"/>
      <c r="F37" s="26">
        <v>6</v>
      </c>
      <c r="G37" t="s" s="24">
        <v>11</v>
      </c>
      <c r="H37" s="19">
        <v>20</v>
      </c>
      <c r="I37" t="s" s="16">
        <v>47</v>
      </c>
      <c r="J37" t="s" s="16">
        <v>44</v>
      </c>
      <c r="K37" s="19">
        <f>2*(H37/0.35)</f>
        <v>114.285714285714</v>
      </c>
      <c r="L37" t="s" s="16">
        <v>22</v>
      </c>
      <c r="M37" t="s" s="16">
        <v>19</v>
      </c>
      <c r="N37" s="19">
        <f>2*(H37/0.3)</f>
        <v>133.333333333333</v>
      </c>
    </row>
    <row r="38" ht="15.35" customHeight="1">
      <c r="A38" s="2"/>
      <c r="B38" s="2"/>
      <c r="C38" s="2"/>
      <c r="D38" s="3"/>
      <c r="E38" s="22"/>
      <c r="F38" s="26"/>
      <c r="G38" s="30"/>
      <c r="H38" s="19">
        <v>14</v>
      </c>
      <c r="I38" t="s" s="16">
        <v>48</v>
      </c>
      <c r="J38" t="s" s="16">
        <v>44</v>
      </c>
      <c r="K38" s="19">
        <f>2*(H38/0.35)</f>
        <v>80</v>
      </c>
      <c r="L38" t="s" s="16">
        <v>22</v>
      </c>
      <c r="M38" t="s" s="16">
        <v>19</v>
      </c>
      <c r="N38" s="19">
        <f>2*(H38/0.3)</f>
        <v>93.3333333333333</v>
      </c>
    </row>
    <row r="39" ht="15.65" customHeight="1">
      <c r="A39" s="2"/>
      <c r="B39" s="2"/>
      <c r="C39" s="2"/>
      <c r="D39" s="3"/>
      <c r="E39" t="s" s="22">
        <v>49</v>
      </c>
      <c r="F39" s="26">
        <v>1</v>
      </c>
      <c r="G39" t="s" s="31">
        <v>50</v>
      </c>
      <c r="H39" s="19">
        <v>24</v>
      </c>
      <c r="I39" t="s" s="16">
        <v>51</v>
      </c>
      <c r="J39" t="s" s="16">
        <v>13</v>
      </c>
      <c r="K39" s="19">
        <f>2*(H39/0.25)</f>
        <v>192</v>
      </c>
      <c r="L39" s="16"/>
      <c r="M39" s="16"/>
      <c r="N39" s="16"/>
    </row>
    <row r="40" ht="15.35" customHeight="1">
      <c r="A40" s="2"/>
      <c r="B40" s="2"/>
      <c r="C40" s="2"/>
      <c r="D40" s="3"/>
      <c r="E40" s="22"/>
      <c r="F40" s="26"/>
      <c r="G40" s="26"/>
      <c r="H40" s="19">
        <v>24</v>
      </c>
      <c r="I40" t="s" s="16">
        <v>51</v>
      </c>
      <c r="J40" t="s" s="16">
        <v>13</v>
      </c>
      <c r="K40" s="19">
        <f>2*(H40/0.25)</f>
        <v>192</v>
      </c>
      <c r="L40" s="19"/>
      <c r="M40" s="19"/>
      <c r="N40" s="19"/>
    </row>
    <row r="41" ht="15.65" customHeight="1">
      <c r="A41" s="2"/>
      <c r="B41" s="2"/>
      <c r="C41" s="2"/>
      <c r="D41" s="3"/>
      <c r="E41" s="22"/>
      <c r="F41" s="26">
        <v>2</v>
      </c>
      <c r="G41" t="s" s="31">
        <v>50</v>
      </c>
      <c r="H41" s="19">
        <v>28</v>
      </c>
      <c r="I41" t="s" s="16">
        <v>51</v>
      </c>
      <c r="J41" t="s" s="16">
        <v>13</v>
      </c>
      <c r="K41" s="19">
        <f>2*(H41/0.25)</f>
        <v>224</v>
      </c>
      <c r="L41" s="16"/>
      <c r="M41" s="16"/>
      <c r="N41" s="19"/>
    </row>
    <row r="42" ht="15.35" customHeight="1">
      <c r="A42" s="2"/>
      <c r="B42" s="2"/>
      <c r="C42" s="2"/>
      <c r="D42" s="3"/>
      <c r="E42" s="22"/>
      <c r="F42" s="26"/>
      <c r="G42" s="26"/>
      <c r="H42" s="19">
        <v>28</v>
      </c>
      <c r="I42" t="s" s="16">
        <v>51</v>
      </c>
      <c r="J42" t="s" s="16">
        <v>13</v>
      </c>
      <c r="K42" s="19">
        <f>2*(H42/0.25)</f>
        <v>224</v>
      </c>
      <c r="L42" s="16"/>
      <c r="M42" s="16"/>
      <c r="N42" s="16"/>
    </row>
    <row r="43" ht="15.65" customHeight="1">
      <c r="A43" s="2"/>
      <c r="B43" s="2"/>
      <c r="C43" s="2"/>
      <c r="D43" s="3"/>
      <c r="E43" s="22"/>
      <c r="F43" s="26">
        <v>3</v>
      </c>
      <c r="G43" t="s" s="31">
        <v>50</v>
      </c>
      <c r="H43" s="19">
        <v>31</v>
      </c>
      <c r="I43" t="s" s="16">
        <v>51</v>
      </c>
      <c r="J43" t="s" s="16">
        <v>13</v>
      </c>
      <c r="K43" s="19">
        <f>2*(H43/0.25)</f>
        <v>248</v>
      </c>
      <c r="L43" s="16"/>
      <c r="M43" s="16"/>
      <c r="N43" s="16"/>
    </row>
    <row r="44" ht="15.35" customHeight="1">
      <c r="A44" s="2"/>
      <c r="B44" s="2"/>
      <c r="C44" s="2"/>
      <c r="D44" s="3"/>
      <c r="E44" s="22"/>
      <c r="F44" s="26"/>
      <c r="G44" s="26"/>
      <c r="H44" s="19">
        <v>31</v>
      </c>
      <c r="I44" t="s" s="16">
        <v>51</v>
      </c>
      <c r="J44" t="s" s="16">
        <v>13</v>
      </c>
      <c r="K44" s="19">
        <f>2*(H44/0.25)</f>
        <v>248</v>
      </c>
      <c r="L44" s="16"/>
      <c r="M44" s="16"/>
      <c r="N44" s="16"/>
    </row>
    <row r="45" ht="22.85" customHeight="1">
      <c r="A45" s="2"/>
      <c r="B45" s="2"/>
      <c r="C45" s="2"/>
      <c r="D45" s="3"/>
      <c r="E45" s="22"/>
      <c r="F45" s="26">
        <v>4</v>
      </c>
      <c r="G45" t="s" s="31">
        <v>50</v>
      </c>
      <c r="H45" s="19">
        <v>35</v>
      </c>
      <c r="I45" t="s" s="16">
        <v>52</v>
      </c>
      <c r="J45" t="s" s="16">
        <v>53</v>
      </c>
      <c r="K45" s="19">
        <f>2*(H45/0.45)</f>
        <v>155.555555555556</v>
      </c>
      <c r="L45" s="16"/>
      <c r="M45" s="16"/>
      <c r="N45" s="19"/>
    </row>
    <row r="46" ht="15.35" customHeight="1">
      <c r="A46" s="2"/>
      <c r="B46" s="2"/>
      <c r="C46" s="2"/>
      <c r="D46" s="3"/>
      <c r="E46" s="22"/>
      <c r="F46" s="26"/>
      <c r="G46" s="26"/>
      <c r="H46" s="19">
        <v>35</v>
      </c>
      <c r="I46" t="s" s="16">
        <v>52</v>
      </c>
      <c r="J46" t="s" s="16">
        <v>53</v>
      </c>
      <c r="K46" s="19">
        <f>2*(H46/0.45)</f>
        <v>155.555555555556</v>
      </c>
      <c r="L46" s="16"/>
      <c r="M46" s="16"/>
      <c r="N46" s="16"/>
    </row>
    <row r="47" ht="15.65" customHeight="1">
      <c r="A47" s="2"/>
      <c r="B47" s="2"/>
      <c r="C47" s="2"/>
      <c r="D47" s="3"/>
      <c r="E47" s="22"/>
      <c r="F47" s="26">
        <v>5</v>
      </c>
      <c r="G47" t="s" s="31">
        <v>50</v>
      </c>
      <c r="H47" s="19">
        <v>38</v>
      </c>
      <c r="I47" t="s" s="16">
        <v>54</v>
      </c>
      <c r="J47" t="s" s="16">
        <v>53</v>
      </c>
      <c r="K47" s="19">
        <f>2*(H47/0.45)</f>
        <v>168.888888888889</v>
      </c>
      <c r="L47" s="16"/>
      <c r="M47" s="16"/>
      <c r="N47" s="16"/>
    </row>
    <row r="48" ht="15.35" customHeight="1">
      <c r="A48" s="2"/>
      <c r="B48" s="2"/>
      <c r="C48" s="2"/>
      <c r="D48" s="3"/>
      <c r="E48" s="22"/>
      <c r="F48" s="26"/>
      <c r="G48" s="26"/>
      <c r="H48" s="19">
        <v>38</v>
      </c>
      <c r="I48" t="s" s="16">
        <v>54</v>
      </c>
      <c r="J48" t="s" s="16">
        <v>44</v>
      </c>
      <c r="K48" s="19">
        <f>2*(H48/0.45)</f>
        <v>168.888888888889</v>
      </c>
      <c r="L48" s="16"/>
      <c r="M48" s="16"/>
      <c r="N48" s="16"/>
    </row>
    <row r="49" ht="17.35" customHeight="1">
      <c r="A49" s="2"/>
      <c r="B49" s="2"/>
      <c r="C49" s="2"/>
      <c r="D49" s="3"/>
      <c r="E49" s="22"/>
      <c r="F49" s="26">
        <v>6</v>
      </c>
      <c r="G49" t="s" s="31">
        <v>50</v>
      </c>
      <c r="H49" s="19">
        <v>40</v>
      </c>
      <c r="I49" t="s" s="16">
        <v>55</v>
      </c>
      <c r="J49" t="s" s="16">
        <v>44</v>
      </c>
      <c r="K49" s="19">
        <f>2*(H49/0.35)</f>
        <v>228.571428571429</v>
      </c>
      <c r="L49" s="16"/>
      <c r="M49" s="16"/>
      <c r="N49" s="19"/>
    </row>
    <row r="50" ht="24.85" customHeight="1">
      <c r="A50" s="2"/>
      <c r="B50" s="2"/>
      <c r="C50" s="2"/>
      <c r="D50" s="3"/>
      <c r="E50" s="22"/>
      <c r="F50" s="26"/>
      <c r="G50" s="26"/>
      <c r="H50" s="19">
        <v>40</v>
      </c>
      <c r="I50" t="s" s="16">
        <v>55</v>
      </c>
      <c r="J50" t="s" s="16">
        <v>44</v>
      </c>
      <c r="K50" s="19">
        <f>2*(H50/0.35)</f>
        <v>228.571428571429</v>
      </c>
      <c r="L50" s="16"/>
      <c r="M50" s="16"/>
      <c r="N50" s="16"/>
    </row>
    <row r="51" ht="17.9" customHeight="1">
      <c r="A51" s="2"/>
      <c r="B51" s="2"/>
      <c r="C51" s="2"/>
      <c r="D51" s="3"/>
      <c r="E51" s="22"/>
      <c r="F51" s="26">
        <v>7</v>
      </c>
      <c r="G51" t="s" s="31">
        <v>50</v>
      </c>
      <c r="H51" s="19">
        <v>42</v>
      </c>
      <c r="I51" t="s" s="16">
        <v>56</v>
      </c>
      <c r="J51" t="s" s="16">
        <v>44</v>
      </c>
      <c r="K51" s="19">
        <f>2*(H51/0.35)</f>
        <v>240</v>
      </c>
      <c r="L51" s="16"/>
      <c r="M51" s="16"/>
      <c r="N51" s="16"/>
    </row>
    <row r="52" ht="15.35" customHeight="1">
      <c r="A52" s="32"/>
      <c r="B52" s="2"/>
      <c r="C52" s="2"/>
      <c r="D52" s="3"/>
      <c r="E52" s="22"/>
      <c r="F52" s="26"/>
      <c r="G52" s="26"/>
      <c r="H52" s="19">
        <v>42</v>
      </c>
      <c r="I52" t="s" s="27">
        <v>56</v>
      </c>
      <c r="J52" t="s" s="16">
        <v>44</v>
      </c>
      <c r="K52" s="19">
        <f>2*(H52/0.35)</f>
        <v>240</v>
      </c>
      <c r="L52" s="33"/>
      <c r="M52" s="34"/>
      <c r="N52" s="34"/>
    </row>
    <row r="53" ht="17.9" customHeight="1">
      <c r="A53" t="s" s="35">
        <v>57</v>
      </c>
      <c r="B53" s="36"/>
      <c r="C53" s="32"/>
      <c r="D53" s="37"/>
      <c r="E53" s="22"/>
      <c r="F53" s="26">
        <v>8</v>
      </c>
      <c r="G53" t="s" s="31">
        <v>50</v>
      </c>
      <c r="H53" s="19">
        <v>45</v>
      </c>
      <c r="I53" t="s" s="27">
        <v>58</v>
      </c>
      <c r="J53" t="s" s="16">
        <v>53</v>
      </c>
      <c r="K53" s="19">
        <f>2*(H53/0.45)</f>
        <v>200</v>
      </c>
      <c r="L53" s="33"/>
      <c r="M53" s="34"/>
      <c r="N53" s="34"/>
    </row>
    <row r="54" ht="18.5" customHeight="1">
      <c r="A54" t="s" s="38">
        <v>12</v>
      </c>
      <c r="B54" s="39">
        <f>SUMIF($I$5:$I$85,A54,$K$5:$K$85)</f>
        <v>1600</v>
      </c>
      <c r="C54" s="40"/>
      <c r="D54" s="41"/>
      <c r="E54" s="22"/>
      <c r="F54" s="26"/>
      <c r="G54" s="26"/>
      <c r="H54" s="19">
        <v>45</v>
      </c>
      <c r="I54" t="s" s="27">
        <v>58</v>
      </c>
      <c r="J54" t="s" s="16">
        <v>53</v>
      </c>
      <c r="K54" s="19">
        <f>2*(H54/0.45)</f>
        <v>200</v>
      </c>
      <c r="L54" s="33"/>
      <c r="M54" s="34"/>
      <c r="N54" s="34"/>
    </row>
    <row r="55" ht="17.9" customHeight="1">
      <c r="A55" t="s" s="38">
        <v>22</v>
      </c>
      <c r="B55" s="39">
        <f>SUMIF($I$5:$I$86,A55,$K$5:$K$86)</f>
        <v>1066.666666666670</v>
      </c>
      <c r="C55" s="39"/>
      <c r="D55" s="42"/>
      <c r="E55" s="22"/>
      <c r="F55" s="26">
        <v>9</v>
      </c>
      <c r="G55" t="s" s="31">
        <v>50</v>
      </c>
      <c r="H55" s="19">
        <v>49</v>
      </c>
      <c r="I55" t="s" s="27">
        <v>59</v>
      </c>
      <c r="J55" t="s" s="16">
        <v>53</v>
      </c>
      <c r="K55" s="19">
        <f>2*(H55/0.45)</f>
        <v>217.777777777778</v>
      </c>
      <c r="L55" s="33"/>
      <c r="M55" s="34"/>
      <c r="N55" s="34"/>
    </row>
    <row r="56" ht="17.9" customHeight="1">
      <c r="A56" t="s" s="38">
        <v>26</v>
      </c>
      <c r="B56" s="39">
        <f>SUMIF($I$5:$I$86,A56,$K$5:$K$86)</f>
        <v>100</v>
      </c>
      <c r="C56" s="39"/>
      <c r="D56" s="42"/>
      <c r="E56" s="22"/>
      <c r="F56" s="26"/>
      <c r="G56" s="26"/>
      <c r="H56" s="19">
        <v>49</v>
      </c>
      <c r="I56" t="s" s="27">
        <v>59</v>
      </c>
      <c r="J56" t="s" s="16">
        <v>53</v>
      </c>
      <c r="K56" s="19">
        <f>2*(H56/0.45)</f>
        <v>217.777777777778</v>
      </c>
      <c r="L56" s="33"/>
      <c r="M56" s="34"/>
      <c r="N56" s="34"/>
    </row>
    <row r="57" ht="17.9" customHeight="1">
      <c r="A57" t="s" s="38">
        <v>28</v>
      </c>
      <c r="B57" s="39">
        <f>SUMIF($I$5:$I$86,A57,$K$5:$K$86)</f>
        <v>200</v>
      </c>
      <c r="C57" s="39"/>
      <c r="D57" s="42"/>
      <c r="E57" s="22"/>
      <c r="F57" s="26">
        <v>10</v>
      </c>
      <c r="G57" t="s" s="31">
        <v>50</v>
      </c>
      <c r="H57" s="19">
        <v>57</v>
      </c>
      <c r="I57" t="s" s="27">
        <v>60</v>
      </c>
      <c r="J57" t="s" s="16">
        <v>53</v>
      </c>
      <c r="K57" s="19">
        <f>2*(H57/0.45)</f>
        <v>253.333333333333</v>
      </c>
      <c r="L57" s="33"/>
      <c r="M57" s="34"/>
      <c r="N57" s="34"/>
    </row>
    <row r="58" ht="17.9" customHeight="1">
      <c r="A58" t="s" s="38">
        <v>30</v>
      </c>
      <c r="B58" s="39">
        <f>SUMIF($I$5:$I$86,A58,$K$5:$K$86)</f>
        <v>316.666666666666</v>
      </c>
      <c r="C58" s="39"/>
      <c r="D58" s="42"/>
      <c r="E58" s="22"/>
      <c r="F58" s="26"/>
      <c r="G58" s="26"/>
      <c r="H58" s="19">
        <v>57</v>
      </c>
      <c r="I58" t="s" s="27">
        <v>60</v>
      </c>
      <c r="J58" t="s" s="16">
        <v>53</v>
      </c>
      <c r="K58" s="19">
        <f>2*(H58/0.45)</f>
        <v>253.333333333333</v>
      </c>
      <c r="L58" s="33"/>
      <c r="M58" s="34"/>
      <c r="N58" s="34"/>
    </row>
    <row r="59" ht="17.9" customHeight="1">
      <c r="A59" t="s" s="38">
        <v>32</v>
      </c>
      <c r="B59" s="39">
        <f>SUMIF($I$5:$I$86,A59,$K$5:$K$86)</f>
        <v>368</v>
      </c>
      <c r="C59" s="39"/>
      <c r="D59" s="42"/>
      <c r="E59" s="22"/>
      <c r="F59" s="26">
        <v>11</v>
      </c>
      <c r="G59" t="s" s="31">
        <v>50</v>
      </c>
      <c r="H59" s="19">
        <v>69</v>
      </c>
      <c r="I59" t="s" s="27">
        <v>61</v>
      </c>
      <c r="J59" t="s" s="27">
        <v>13</v>
      </c>
      <c r="K59" s="19">
        <f>2*(H59/0.25)</f>
        <v>552</v>
      </c>
      <c r="L59" t="s" s="27">
        <v>21</v>
      </c>
      <c r="M59" t="s" s="27">
        <v>19</v>
      </c>
      <c r="N59" s="19">
        <f>2*(H71/0.3)</f>
        <v>520</v>
      </c>
    </row>
    <row r="60" ht="17.9" customHeight="1">
      <c r="A60" t="s" s="38">
        <v>36</v>
      </c>
      <c r="B60" s="39">
        <f>SUMIF($I$5:$I$86,A60,$K$5:$K$86)</f>
        <v>845</v>
      </c>
      <c r="C60" s="39"/>
      <c r="D60" s="42"/>
      <c r="E60" s="22"/>
      <c r="F60" s="26"/>
      <c r="G60" s="30"/>
      <c r="H60" s="19">
        <v>69</v>
      </c>
      <c r="I60" t="s" s="27">
        <v>62</v>
      </c>
      <c r="J60" t="s" s="27">
        <v>13</v>
      </c>
      <c r="K60" s="19">
        <f>2*(H60/0.25)</f>
        <v>552</v>
      </c>
      <c r="L60" t="s" s="27">
        <v>21</v>
      </c>
      <c r="M60" t="s" s="27">
        <v>19</v>
      </c>
      <c r="N60" s="19">
        <f>2*(H72/0.3)</f>
        <v>520</v>
      </c>
    </row>
    <row r="61" ht="17.9" customHeight="1">
      <c r="A61" t="s" s="38">
        <v>38</v>
      </c>
      <c r="B61" s="39">
        <f>SUMIF($I$5:$I$86,A61,$K$5:$K$86)</f>
        <v>450</v>
      </c>
      <c r="C61" s="39"/>
      <c r="D61" s="42"/>
      <c r="E61" s="22"/>
      <c r="F61" s="26">
        <v>12</v>
      </c>
      <c r="G61" t="s" s="31">
        <v>50</v>
      </c>
      <c r="H61" s="19">
        <v>74</v>
      </c>
      <c r="I61" t="s" s="27">
        <v>63</v>
      </c>
      <c r="J61" t="s" s="27">
        <v>13</v>
      </c>
      <c r="K61" s="19">
        <f>2*(H61/0.25)</f>
        <v>592</v>
      </c>
      <c r="L61" t="s" s="27">
        <v>64</v>
      </c>
      <c r="M61" t="s" s="27">
        <v>19</v>
      </c>
      <c r="N61" s="19">
        <f>2*(H73/0.3)</f>
        <v>526.666666666667</v>
      </c>
    </row>
    <row r="62" ht="17.9" customHeight="1">
      <c r="A62" t="s" s="38">
        <v>40</v>
      </c>
      <c r="B62" s="39">
        <f>SUMIF($I$5:$I$86,A62,$K$5:$K$86)</f>
        <v>153</v>
      </c>
      <c r="C62" s="39"/>
      <c r="D62" s="42"/>
      <c r="E62" s="22"/>
      <c r="F62" s="26"/>
      <c r="G62" s="30"/>
      <c r="H62" s="19">
        <v>74</v>
      </c>
      <c r="I62" t="s" s="27">
        <v>63</v>
      </c>
      <c r="J62" t="s" s="27">
        <v>13</v>
      </c>
      <c r="K62" s="19">
        <f>2*(H62/0.25)</f>
        <v>592</v>
      </c>
      <c r="L62" t="s" s="27">
        <v>65</v>
      </c>
      <c r="M62" t="s" s="27">
        <v>19</v>
      </c>
      <c r="N62" s="19">
        <f>2*(H74/0.3)</f>
        <v>526.666666666667</v>
      </c>
    </row>
    <row r="63" ht="16.55" customHeight="1">
      <c r="A63" t="s" s="38">
        <v>42</v>
      </c>
      <c r="B63" s="39">
        <f>SUMIF($I$5:$I$86,A63,$K$5:$K$86)</f>
        <v>306</v>
      </c>
      <c r="C63" s="39"/>
      <c r="D63" s="42"/>
      <c r="E63" s="22"/>
      <c r="F63" s="26">
        <v>13</v>
      </c>
      <c r="G63" t="s" s="43">
        <v>66</v>
      </c>
      <c r="H63" s="19">
        <v>76</v>
      </c>
      <c r="I63" t="s" s="16">
        <v>67</v>
      </c>
      <c r="J63" t="s" s="16">
        <v>44</v>
      </c>
      <c r="K63" s="19">
        <f>2*(H63/0.35)</f>
        <v>434.285714285714</v>
      </c>
      <c r="L63" t="s" s="27">
        <v>22</v>
      </c>
      <c r="M63" t="s" s="16">
        <v>19</v>
      </c>
      <c r="N63" s="19">
        <f>2*(H63/0.3)</f>
        <v>506.666666666667</v>
      </c>
    </row>
    <row r="64" ht="17.9" customHeight="1">
      <c r="A64" t="s" s="38">
        <v>43</v>
      </c>
      <c r="B64" s="39">
        <f>SUMIF($I$5:$I$86,A64,$K$5:$K$86)</f>
        <v>1259.428571428570</v>
      </c>
      <c r="C64" t="s" s="44">
        <v>68</v>
      </c>
      <c r="D64" s="41">
        <f>B64-457-217</f>
        <v>585.428571428570</v>
      </c>
      <c r="E64" s="22"/>
      <c r="F64" s="26"/>
      <c r="G64" s="45"/>
      <c r="H64" s="19">
        <v>76</v>
      </c>
      <c r="I64" t="s" s="27">
        <v>46</v>
      </c>
      <c r="J64" t="s" s="16">
        <v>44</v>
      </c>
      <c r="K64" s="19">
        <f>2*(H64/0.35)</f>
        <v>434.285714285714</v>
      </c>
      <c r="L64" t="s" s="27">
        <v>22</v>
      </c>
      <c r="M64" t="s" s="16">
        <v>19</v>
      </c>
      <c r="N64" s="19">
        <f>2*(H64/0.3)</f>
        <v>506.666666666667</v>
      </c>
    </row>
    <row r="65" ht="17.9" customHeight="1">
      <c r="A65" t="s" s="38">
        <v>69</v>
      </c>
      <c r="B65" s="39">
        <v>217</v>
      </c>
      <c r="C65" s="46"/>
      <c r="D65" s="41"/>
      <c r="E65" s="22"/>
      <c r="F65" s="26">
        <v>14</v>
      </c>
      <c r="G65" t="s" s="43">
        <v>66</v>
      </c>
      <c r="H65" s="19">
        <v>76</v>
      </c>
      <c r="I65" t="s" s="27">
        <v>47</v>
      </c>
      <c r="J65" t="s" s="16">
        <v>44</v>
      </c>
      <c r="K65" s="19">
        <f>2*(H65/0.35)</f>
        <v>434.285714285714</v>
      </c>
      <c r="L65" t="s" s="27">
        <v>22</v>
      </c>
      <c r="M65" t="s" s="16">
        <v>19</v>
      </c>
      <c r="N65" s="19">
        <f>2*(H65/0.3)</f>
        <v>506.666666666667</v>
      </c>
    </row>
    <row r="66" ht="18.5" customHeight="1">
      <c r="A66" t="s" s="38">
        <v>45</v>
      </c>
      <c r="B66" s="39">
        <f>SUMIF($I$5:$I$86,A66,$K$5:$K$86)</f>
        <v>629.142857142857</v>
      </c>
      <c r="C66" s="40"/>
      <c r="D66" s="41"/>
      <c r="E66" s="22"/>
      <c r="F66" s="26"/>
      <c r="G66" s="45"/>
      <c r="H66" s="19">
        <v>76</v>
      </c>
      <c r="I66" t="s" s="27">
        <v>48</v>
      </c>
      <c r="J66" t="s" s="16">
        <v>44</v>
      </c>
      <c r="K66" s="19">
        <f>2*(H66/0.35)</f>
        <v>434.285714285714</v>
      </c>
      <c r="L66" t="s" s="27">
        <v>22</v>
      </c>
      <c r="M66" t="s" s="16">
        <v>19</v>
      </c>
      <c r="N66" s="19">
        <f>2*(H66/0.3)</f>
        <v>506.666666666667</v>
      </c>
    </row>
    <row r="67" ht="17.35" customHeight="1">
      <c r="A67" t="s" s="38">
        <v>46</v>
      </c>
      <c r="B67" s="39">
        <f>SUMIF($I$5:$I$86,A67,$K$5:$K$86)</f>
        <v>1074.857142857140</v>
      </c>
      <c r="C67" t="s" s="44">
        <v>70</v>
      </c>
      <c r="D67" s="41">
        <f>B67-457</f>
        <v>617.857142857140</v>
      </c>
      <c r="E67" s="22"/>
      <c r="F67" s="26">
        <v>15</v>
      </c>
      <c r="G67" t="s" s="43">
        <v>66</v>
      </c>
      <c r="H67" s="19">
        <v>76</v>
      </c>
      <c r="I67" t="s" s="27">
        <v>71</v>
      </c>
      <c r="J67" t="s" s="27">
        <v>53</v>
      </c>
      <c r="K67" s="19">
        <f>2*(H67/0.45)</f>
        <v>337.777777777778</v>
      </c>
      <c r="L67" s="33"/>
      <c r="M67" s="34"/>
      <c r="N67" s="34"/>
    </row>
    <row r="68" ht="18.5" customHeight="1">
      <c r="A68" t="s" s="38">
        <v>47</v>
      </c>
      <c r="B68" s="39">
        <f>SUMIF($I$5:$I$86,A68,$K$5:$K$86)</f>
        <v>548.571428571428</v>
      </c>
      <c r="C68" s="40"/>
      <c r="D68" s="41"/>
      <c r="E68" s="22"/>
      <c r="F68" s="26"/>
      <c r="G68" s="45"/>
      <c r="H68" s="19">
        <v>76</v>
      </c>
      <c r="I68" t="s" s="27">
        <v>72</v>
      </c>
      <c r="J68" t="s" s="27">
        <v>53</v>
      </c>
      <c r="K68" s="19">
        <f>2*(H68/0.45)</f>
        <v>337.777777777778</v>
      </c>
      <c r="L68" s="33"/>
      <c r="M68" s="34"/>
      <c r="N68" s="34"/>
    </row>
    <row r="69" ht="17.35" customHeight="1">
      <c r="A69" t="s" s="38">
        <v>48</v>
      </c>
      <c r="B69" s="39">
        <f>SUMIF($I$5:$I$86,A69,$K$5:$K$86)</f>
        <v>514.285714285714</v>
      </c>
      <c r="C69" s="40"/>
      <c r="D69" s="41"/>
      <c r="E69" s="22"/>
      <c r="F69" s="26">
        <v>16</v>
      </c>
      <c r="G69" t="s" s="43">
        <v>66</v>
      </c>
      <c r="H69" s="19">
        <v>77</v>
      </c>
      <c r="I69" t="s" s="27">
        <v>73</v>
      </c>
      <c r="J69" t="s" s="27">
        <v>53</v>
      </c>
      <c r="K69" s="19">
        <f>2*(H69/0.45)</f>
        <v>342.222222222222</v>
      </c>
      <c r="L69" s="33"/>
      <c r="M69" s="34"/>
      <c r="N69" s="34"/>
    </row>
    <row r="70" ht="19.35" customHeight="1">
      <c r="A70" t="s" s="47">
        <v>71</v>
      </c>
      <c r="B70" s="39">
        <f>SUMIF($I$5:$I$86,A70,$K$5:$K$86)</f>
        <v>337.777777777778</v>
      </c>
      <c r="C70" s="40"/>
      <c r="D70" s="41"/>
      <c r="E70" s="22"/>
      <c r="F70" s="26"/>
      <c r="G70" s="45"/>
      <c r="H70" s="19">
        <v>77</v>
      </c>
      <c r="I70" t="s" s="27">
        <v>74</v>
      </c>
      <c r="J70" t="s" s="27">
        <v>53</v>
      </c>
      <c r="K70" s="19">
        <f>2*(H70/0.45)</f>
        <v>342.222222222222</v>
      </c>
      <c r="L70" s="33"/>
      <c r="M70" s="34"/>
      <c r="N70" s="34"/>
    </row>
    <row r="71" ht="17.9" customHeight="1">
      <c r="A71" t="s" s="47">
        <v>72</v>
      </c>
      <c r="B71" s="39">
        <f>SUMIF($I$5:$I$86,A71,$K$5:$K$86)</f>
        <v>337.777777777778</v>
      </c>
      <c r="C71" s="40"/>
      <c r="D71" s="41"/>
      <c r="E71" s="22"/>
      <c r="F71" s="26">
        <v>17</v>
      </c>
      <c r="G71" t="s" s="43">
        <v>66</v>
      </c>
      <c r="H71" s="19">
        <v>78</v>
      </c>
      <c r="I71" t="s" s="27">
        <v>32</v>
      </c>
      <c r="J71" t="s" s="27">
        <v>33</v>
      </c>
      <c r="K71" s="19">
        <f>(H71/0.5)</f>
        <v>156</v>
      </c>
      <c r="L71" t="s" s="16">
        <v>38</v>
      </c>
      <c r="M71" t="s" s="27">
        <v>37</v>
      </c>
      <c r="N71" s="19">
        <f>(H71/0.2)</f>
        <v>390</v>
      </c>
    </row>
    <row r="72" ht="18.5" customHeight="1">
      <c r="A72" t="s" s="47">
        <v>73</v>
      </c>
      <c r="B72" s="39">
        <f>SUMIF($I$5:$I$86,A72,$K$5:$K$86)</f>
        <v>342.222222222222</v>
      </c>
      <c r="C72" t="s" s="48">
        <v>75</v>
      </c>
      <c r="D72" s="41">
        <f>B72-120</f>
        <v>222.222222222222</v>
      </c>
      <c r="E72" s="22"/>
      <c r="F72" s="26"/>
      <c r="G72" s="45"/>
      <c r="H72" s="19">
        <v>78</v>
      </c>
      <c r="I72" t="s" s="27">
        <v>32</v>
      </c>
      <c r="J72" t="s" s="27">
        <v>33</v>
      </c>
      <c r="K72" s="19">
        <f>(H72/0.5)</f>
        <v>156</v>
      </c>
      <c r="L72" t="s" s="16">
        <v>40</v>
      </c>
      <c r="M72" t="s" s="27">
        <v>37</v>
      </c>
      <c r="N72" s="19">
        <f>(H72/0.2)</f>
        <v>390</v>
      </c>
    </row>
    <row r="73" ht="17.9" customHeight="1">
      <c r="A73" t="s" s="47">
        <v>76</v>
      </c>
      <c r="B73" s="39">
        <v>120</v>
      </c>
      <c r="C73" s="40"/>
      <c r="D73" s="41"/>
      <c r="E73" s="22"/>
      <c r="F73" s="26">
        <v>18</v>
      </c>
      <c r="G73" t="s" s="43">
        <v>66</v>
      </c>
      <c r="H73" s="19">
        <v>79</v>
      </c>
      <c r="I73" t="s" s="27">
        <v>30</v>
      </c>
      <c r="J73" t="s" s="27">
        <v>31</v>
      </c>
      <c r="K73" s="19">
        <f>(H73/0.3)</f>
        <v>263.333333333333</v>
      </c>
      <c r="L73" t="s" s="27">
        <v>42</v>
      </c>
      <c r="M73" t="s" s="27">
        <v>37</v>
      </c>
      <c r="N73" s="19">
        <f>(H73/0.2)</f>
        <v>395</v>
      </c>
    </row>
    <row r="74" ht="19.35" customHeight="1">
      <c r="A74" t="s" s="47">
        <v>61</v>
      </c>
      <c r="B74" s="39">
        <f>SUMIF($I$5:$I$86,A74,$K$5:$K$86)</f>
        <v>552</v>
      </c>
      <c r="C74" s="40"/>
      <c r="D74" s="49"/>
      <c r="E74" s="22"/>
      <c r="F74" s="26"/>
      <c r="G74" s="45"/>
      <c r="H74" s="19">
        <v>79</v>
      </c>
      <c r="I74" t="s" s="27">
        <v>36</v>
      </c>
      <c r="J74" t="s" s="27">
        <v>37</v>
      </c>
      <c r="K74" s="19">
        <f>(H74/0.2)</f>
        <v>395</v>
      </c>
      <c r="L74" t="s" s="50">
        <v>30</v>
      </c>
      <c r="M74" t="s" s="50">
        <v>31</v>
      </c>
      <c r="N74" s="15">
        <f>(H74/0.3)</f>
        <v>263.333333333333</v>
      </c>
    </row>
    <row r="75" ht="17.9" customHeight="1">
      <c r="A75" t="s" s="47">
        <v>62</v>
      </c>
      <c r="B75" s="39">
        <f>SUMIF($I$5:$I$86,A75,$K$5:$K$86)</f>
        <v>552</v>
      </c>
      <c r="C75" s="40"/>
      <c r="D75" s="49"/>
      <c r="E75" s="22"/>
      <c r="F75" s="26">
        <v>19</v>
      </c>
      <c r="G75" t="s" s="43">
        <v>66</v>
      </c>
      <c r="H75" s="19">
        <v>80</v>
      </c>
      <c r="I75" t="s" s="51">
        <v>43</v>
      </c>
      <c r="J75" t="s" s="16">
        <v>44</v>
      </c>
      <c r="K75" s="18">
        <f>2*(H75/0.35)</f>
        <v>457.142857142857</v>
      </c>
      <c r="L75" s="52"/>
      <c r="M75" s="52"/>
      <c r="N75" s="52"/>
    </row>
    <row r="76" ht="18.5" customHeight="1">
      <c r="A76" t="s" s="47">
        <v>63</v>
      </c>
      <c r="B76" s="39">
        <f>SUMIF($I$5:$I$86,A76,$K$5:$K$86)</f>
        <v>1184</v>
      </c>
      <c r="C76" s="40"/>
      <c r="D76" s="49"/>
      <c r="E76" s="22"/>
      <c r="F76" s="26"/>
      <c r="G76" s="45"/>
      <c r="H76" s="19">
        <v>80</v>
      </c>
      <c r="I76" t="s" s="53">
        <v>46</v>
      </c>
      <c r="J76" t="s" s="16">
        <v>44</v>
      </c>
      <c r="K76" s="18">
        <f>2*(H76/0.35)</f>
        <v>457.142857142857</v>
      </c>
      <c r="L76" s="52"/>
      <c r="M76" s="52"/>
      <c r="N76" s="52"/>
    </row>
    <row r="77" ht="17.9" customHeight="1">
      <c r="A77" t="s" s="47">
        <v>77</v>
      </c>
      <c r="B77" s="39">
        <f>SUMIF($I$5:$I$86,A77,$K$5:$K$86)</f>
        <v>513.3333333333341</v>
      </c>
      <c r="C77" s="40"/>
      <c r="D77" s="49"/>
      <c r="E77" s="22"/>
      <c r="F77" s="26">
        <v>20</v>
      </c>
      <c r="G77" t="s" s="43">
        <v>66</v>
      </c>
      <c r="H77" s="19">
        <v>78</v>
      </c>
      <c r="I77" t="s" s="16">
        <v>43</v>
      </c>
      <c r="J77" t="s" s="16">
        <v>44</v>
      </c>
      <c r="K77" s="18">
        <f>2*(H77/0.35)</f>
        <v>445.714285714286</v>
      </c>
      <c r="L77" s="52"/>
      <c r="M77" s="52"/>
      <c r="N77" s="52"/>
    </row>
    <row r="78" ht="18.5" customHeight="1">
      <c r="A78" t="s" s="47">
        <v>78</v>
      </c>
      <c r="B78" s="39">
        <f>SUMIF($I$5:$I$86,A78,$K$5:$K$86)</f>
        <v>253.333333333333</v>
      </c>
      <c r="C78" s="40"/>
      <c r="D78" s="49"/>
      <c r="E78" s="22"/>
      <c r="F78" s="26"/>
      <c r="G78" s="45"/>
      <c r="H78" s="19">
        <v>78</v>
      </c>
      <c r="I78" t="s" s="27">
        <v>45</v>
      </c>
      <c r="J78" t="s" s="16">
        <v>44</v>
      </c>
      <c r="K78" s="18">
        <f>2*(H78/0.35)</f>
        <v>445.714285714286</v>
      </c>
      <c r="L78" s="54"/>
      <c r="M78" s="54"/>
      <c r="N78" s="54"/>
    </row>
    <row r="79" ht="17.9" customHeight="1">
      <c r="A79" t="s" s="47">
        <v>79</v>
      </c>
      <c r="B79" s="39">
        <f>SUMIF($I$5:$I$86,A79,$K$5:$K$86)</f>
        <v>253.333333333333</v>
      </c>
      <c r="C79" s="40"/>
      <c r="D79" s="49"/>
      <c r="E79" s="22"/>
      <c r="F79" s="26">
        <v>21</v>
      </c>
      <c r="G79" t="s" s="31">
        <v>50</v>
      </c>
      <c r="H79" s="19">
        <v>77</v>
      </c>
      <c r="I79" t="s" s="27">
        <v>77</v>
      </c>
      <c r="J79" t="s" s="27">
        <v>80</v>
      </c>
      <c r="K79" s="19">
        <f>2*(H79/0.6)</f>
        <v>256.666666666667</v>
      </c>
      <c r="L79" t="s" s="27">
        <v>81</v>
      </c>
      <c r="M79" t="s" s="27">
        <v>13</v>
      </c>
      <c r="N79" s="19">
        <f>2*(H75/0.25)</f>
        <v>640</v>
      </c>
    </row>
    <row r="80" ht="19.35" customHeight="1">
      <c r="A80" t="s" s="47">
        <v>82</v>
      </c>
      <c r="B80" s="39">
        <f>SUMIF($I$5:$I$86,A80,$K$5:$K$86)</f>
        <v>500</v>
      </c>
      <c r="C80" s="40"/>
      <c r="D80" s="49"/>
      <c r="E80" s="22"/>
      <c r="F80" s="26"/>
      <c r="G80" s="30"/>
      <c r="H80" s="19">
        <v>77</v>
      </c>
      <c r="I80" t="s" s="27">
        <v>77</v>
      </c>
      <c r="J80" t="s" s="27">
        <v>80</v>
      </c>
      <c r="K80" s="19">
        <f>2*(H80/0.6)</f>
        <v>256.666666666667</v>
      </c>
      <c r="L80" t="s" s="27">
        <v>81</v>
      </c>
      <c r="M80" t="s" s="27">
        <v>13</v>
      </c>
      <c r="N80" s="19">
        <f>2*(H76/0.25)</f>
        <v>640</v>
      </c>
    </row>
    <row r="81" ht="17.9" customHeight="1">
      <c r="A81" t="s" s="47">
        <v>83</v>
      </c>
      <c r="B81" s="39">
        <f>SUMIF($I$5:$I$86,A81,$K$5:$K$86)</f>
        <v>246.666666666666</v>
      </c>
      <c r="C81" s="40"/>
      <c r="D81" s="49"/>
      <c r="E81" s="22"/>
      <c r="F81" s="26">
        <v>22</v>
      </c>
      <c r="G81" t="s" s="31">
        <v>50</v>
      </c>
      <c r="H81" s="19">
        <v>76</v>
      </c>
      <c r="I81" t="s" s="27">
        <v>78</v>
      </c>
      <c r="J81" t="s" s="27">
        <v>80</v>
      </c>
      <c r="K81" s="19">
        <f>2*(H81/0.6)</f>
        <v>253.333333333333</v>
      </c>
      <c r="L81" t="s" s="27">
        <v>81</v>
      </c>
      <c r="M81" t="s" s="27">
        <v>13</v>
      </c>
      <c r="N81" s="19">
        <f>2*(H77/0.25)</f>
        <v>624</v>
      </c>
    </row>
    <row r="82" ht="19.35" customHeight="1">
      <c r="A82" t="s" s="35">
        <v>84</v>
      </c>
      <c r="B82" s="55"/>
      <c r="C82" s="56"/>
      <c r="D82" s="57"/>
      <c r="E82" s="22"/>
      <c r="F82" s="26"/>
      <c r="G82" s="26"/>
      <c r="H82" s="19">
        <v>76</v>
      </c>
      <c r="I82" t="s" s="27">
        <v>79</v>
      </c>
      <c r="J82" t="s" s="27">
        <v>80</v>
      </c>
      <c r="K82" s="19">
        <f>2*(H82/0.6)</f>
        <v>253.333333333333</v>
      </c>
      <c r="L82" t="s" s="27">
        <v>81</v>
      </c>
      <c r="M82" t="s" s="27">
        <v>13</v>
      </c>
      <c r="N82" s="19">
        <f>2*(H78/0.25)</f>
        <v>624</v>
      </c>
    </row>
    <row r="83" ht="17.9" customHeight="1">
      <c r="A83" t="s" s="58">
        <v>51</v>
      </c>
      <c r="B83" s="59">
        <f>SUMIF($I$5:$I$86,A83,$K$5:$K$86)</f>
        <v>1328</v>
      </c>
      <c r="C83" s="60"/>
      <c r="D83" s="61"/>
      <c r="E83" s="22"/>
      <c r="F83" s="26">
        <v>23</v>
      </c>
      <c r="G83" t="s" s="31">
        <v>50</v>
      </c>
      <c r="H83" s="19">
        <v>75</v>
      </c>
      <c r="I83" t="s" s="27">
        <v>82</v>
      </c>
      <c r="J83" t="s" s="27">
        <v>80</v>
      </c>
      <c r="K83" s="19">
        <f>2*(H83/0.6)</f>
        <v>250</v>
      </c>
      <c r="L83" t="s" s="27">
        <v>61</v>
      </c>
      <c r="M83" t="s" s="27">
        <v>13</v>
      </c>
      <c r="N83" s="19">
        <f>2*(H79/0.25)</f>
        <v>616</v>
      </c>
    </row>
    <row r="84" ht="18.5" customHeight="1">
      <c r="A84" t="s" s="58">
        <v>52</v>
      </c>
      <c r="B84" s="59">
        <f>SUMIF($I$5:$I$86,A84,$K$5:$K$86)</f>
        <v>311.111111111112</v>
      </c>
      <c r="C84" s="60"/>
      <c r="D84" s="61"/>
      <c r="E84" s="22"/>
      <c r="F84" s="26"/>
      <c r="G84" s="26"/>
      <c r="H84" s="19">
        <v>75</v>
      </c>
      <c r="I84" t="s" s="27">
        <v>82</v>
      </c>
      <c r="J84" t="s" s="27">
        <v>80</v>
      </c>
      <c r="K84" s="19">
        <f>2*(H84/0.6)</f>
        <v>250</v>
      </c>
      <c r="L84" t="s" s="27">
        <v>61</v>
      </c>
      <c r="M84" t="s" s="27">
        <v>13</v>
      </c>
      <c r="N84" s="19">
        <f>2*(H80/0.25)</f>
        <v>616</v>
      </c>
    </row>
    <row r="85" ht="19.9" customHeight="1">
      <c r="A85" t="s" s="58">
        <v>54</v>
      </c>
      <c r="B85" s="59">
        <f>SUMIF($I$5:$I$86,A85,$K$5:$K$86)</f>
        <v>337.777777777778</v>
      </c>
      <c r="C85" s="60"/>
      <c r="D85" s="61"/>
      <c r="E85" s="22"/>
      <c r="F85" s="26">
        <v>24</v>
      </c>
      <c r="G85" t="s" s="31">
        <v>50</v>
      </c>
      <c r="H85" s="19">
        <v>37</v>
      </c>
      <c r="I85" t="s" s="27">
        <v>83</v>
      </c>
      <c r="J85" t="s" s="27">
        <v>80</v>
      </c>
      <c r="K85" s="19">
        <f>2*(H85/0.6)</f>
        <v>123.333333333333</v>
      </c>
      <c r="L85" s="33"/>
      <c r="M85" s="33"/>
      <c r="N85" s="34"/>
    </row>
    <row r="86" ht="18.5" customHeight="1">
      <c r="A86" t="s" s="58">
        <v>55</v>
      </c>
      <c r="B86" s="59">
        <f>SUMIF($I$5:$I$86,A86,$K$5:$K$86)</f>
        <v>457.142857142858</v>
      </c>
      <c r="C86" s="60"/>
      <c r="D86" s="61"/>
      <c r="E86" s="22"/>
      <c r="F86" s="62"/>
      <c r="G86" s="63"/>
      <c r="H86" s="19">
        <v>37</v>
      </c>
      <c r="I86" t="s" s="27">
        <v>83</v>
      </c>
      <c r="J86" t="s" s="27">
        <v>80</v>
      </c>
      <c r="K86" s="19">
        <f>2*(H86/0.6)</f>
        <v>123.333333333333</v>
      </c>
      <c r="L86" s="33"/>
      <c r="M86" s="33"/>
      <c r="N86" s="34"/>
    </row>
    <row r="87" ht="18.5" customHeight="1">
      <c r="A87" t="s" s="58">
        <v>56</v>
      </c>
      <c r="B87" s="59">
        <f>SUMIF($I$5:$I$86,A87,$K$5:$K$86)</f>
        <v>480</v>
      </c>
      <c r="C87" s="60"/>
      <c r="D87" s="60"/>
      <c r="E87" s="64"/>
      <c r="F87" s="2"/>
      <c r="G87" s="2"/>
      <c r="H87" s="65"/>
      <c r="I87" s="66"/>
      <c r="J87" s="66"/>
      <c r="K87" s="66"/>
      <c r="L87" s="66"/>
      <c r="M87" s="67"/>
      <c r="N87" s="67"/>
    </row>
    <row r="88" ht="19.35" customHeight="1">
      <c r="A88" t="s" s="68">
        <v>58</v>
      </c>
      <c r="B88" s="59">
        <f>SUMIF($I$5:$I$86,A88,$K$5:$K$86)</f>
        <v>400</v>
      </c>
      <c r="C88" s="60"/>
      <c r="D88" s="60"/>
      <c r="E88" s="69"/>
      <c r="F88" s="2"/>
      <c r="G88" s="2"/>
      <c r="H88" s="70"/>
      <c r="I88" s="2"/>
      <c r="J88" s="2"/>
      <c r="K88" s="2"/>
      <c r="L88" s="2"/>
      <c r="M88" s="71"/>
      <c r="N88" s="71"/>
    </row>
    <row r="89" ht="19.35" customHeight="1">
      <c r="A89" t="s" s="68">
        <v>59</v>
      </c>
      <c r="B89" s="59">
        <f>SUMIF($I$5:$I$86,A89,$K$5:$K$86)</f>
        <v>435.555555555556</v>
      </c>
      <c r="C89" s="60"/>
      <c r="D89" s="60"/>
      <c r="E89" s="69"/>
      <c r="F89" s="2"/>
      <c r="G89" s="2"/>
      <c r="H89" s="70"/>
      <c r="I89" s="2"/>
      <c r="J89" s="2"/>
      <c r="K89" s="2"/>
      <c r="L89" s="2"/>
      <c r="M89" s="71"/>
      <c r="N89" s="71"/>
    </row>
    <row r="90" ht="19.35" customHeight="1">
      <c r="A90" t="s" s="68">
        <v>60</v>
      </c>
      <c r="B90" s="59">
        <f>SUMIF($I$5:$I$86,A90,$K$5:$K$86)</f>
        <v>506.666666666666</v>
      </c>
      <c r="C90" s="72"/>
      <c r="D90" s="60"/>
      <c r="E90" s="69"/>
      <c r="F90" s="2"/>
      <c r="G90" s="2"/>
      <c r="H90" s="70"/>
      <c r="I90" s="2"/>
      <c r="J90" s="2"/>
      <c r="K90" s="2"/>
      <c r="L90" s="2"/>
      <c r="M90" s="71"/>
      <c r="N90" s="71"/>
    </row>
    <row r="91" ht="18.5" customHeight="1">
      <c r="A91" t="s" s="58">
        <v>14</v>
      </c>
      <c r="B91" s="59">
        <f>SUMIF($L$5:$L$86,A91,$N$5:$N$86)</f>
        <v>2000</v>
      </c>
      <c r="C91" s="72"/>
      <c r="D91" s="60"/>
      <c r="E91" s="69"/>
      <c r="F91" s="2"/>
      <c r="G91" s="2"/>
      <c r="H91" s="70"/>
      <c r="I91" s="2"/>
      <c r="J91" s="2"/>
      <c r="K91" s="2"/>
      <c r="L91" s="2"/>
      <c r="M91" s="71"/>
      <c r="N91" s="71"/>
    </row>
    <row r="92" ht="18.5" customHeight="1">
      <c r="A92" t="s" s="58">
        <v>18</v>
      </c>
      <c r="B92" s="59">
        <f>SUMIF($L$5:$L$86,A92,$N$5:$N$86)</f>
        <v>533.3333333333341</v>
      </c>
      <c r="C92" s="72"/>
      <c r="D92" s="60"/>
      <c r="E92" s="69"/>
      <c r="F92" s="2"/>
      <c r="G92" s="2"/>
      <c r="H92" s="70"/>
      <c r="I92" s="2"/>
      <c r="J92" s="2"/>
      <c r="K92" s="2"/>
      <c r="L92" s="2"/>
      <c r="M92" s="71"/>
      <c r="N92" s="71"/>
    </row>
    <row r="93" ht="18.5" customHeight="1">
      <c r="A93" t="s" s="58">
        <v>21</v>
      </c>
      <c r="B93" s="59">
        <f>SUMIF($L$5:$L$86,A93,$N$5:$N$86)</f>
        <v>2106.666666666670</v>
      </c>
      <c r="C93" s="72"/>
      <c r="D93" s="60"/>
      <c r="E93" s="69"/>
      <c r="F93" s="2"/>
      <c r="G93" s="2"/>
      <c r="H93" s="70"/>
      <c r="I93" s="2"/>
      <c r="J93" s="2"/>
      <c r="K93" s="2"/>
      <c r="L93" s="2"/>
      <c r="M93" s="71"/>
      <c r="N93" s="71"/>
    </row>
    <row r="94" ht="18.5" customHeight="1">
      <c r="A94" t="s" s="58">
        <v>32</v>
      </c>
      <c r="B94" s="59">
        <f>SUMIF($L$5:$L$86,A94,$N$5:$N$86)</f>
        <v>180</v>
      </c>
      <c r="C94" s="72"/>
      <c r="D94" s="60"/>
      <c r="E94" s="69"/>
      <c r="F94" s="2"/>
      <c r="G94" s="2"/>
      <c r="H94" s="70"/>
      <c r="I94" s="2"/>
      <c r="J94" s="2"/>
      <c r="K94" s="2"/>
      <c r="L94" s="2"/>
      <c r="M94" s="71"/>
      <c r="N94" s="71"/>
    </row>
    <row r="95" ht="18.5" customHeight="1">
      <c r="A95" t="s" s="58">
        <v>39</v>
      </c>
      <c r="B95" s="59">
        <f>SUMIF($L$5:$L$86,A95,$N$5:$N$86)</f>
        <v>600</v>
      </c>
      <c r="C95" s="72"/>
      <c r="D95" s="60"/>
      <c r="E95" s="69"/>
      <c r="F95" s="2"/>
      <c r="G95" s="2"/>
      <c r="H95" s="70"/>
      <c r="I95" s="2"/>
      <c r="J95" s="2"/>
      <c r="K95" s="2"/>
      <c r="L95" s="2"/>
      <c r="M95" s="71"/>
      <c r="N95" s="71"/>
    </row>
    <row r="96" ht="18.5" customHeight="1">
      <c r="A96" t="s" s="58">
        <v>41</v>
      </c>
      <c r="B96" s="59">
        <f>SUMIF($L$5:$L$86,A96,$N$5:$N$86)</f>
        <v>612</v>
      </c>
      <c r="C96" s="59"/>
      <c r="D96" s="60"/>
      <c r="E96" s="69"/>
      <c r="F96" s="2"/>
      <c r="G96" s="2"/>
      <c r="H96" s="70"/>
      <c r="I96" s="2"/>
      <c r="J96" s="2"/>
      <c r="K96" s="2"/>
      <c r="L96" s="2"/>
      <c r="M96" s="71"/>
      <c r="N96" s="71"/>
    </row>
    <row r="97" ht="18.5" customHeight="1">
      <c r="A97" t="s" s="58">
        <v>22</v>
      </c>
      <c r="B97" s="59">
        <f>SUMIF($L$5:$L$86,A97,$N$5:$N$86)</f>
        <v>3097.333333333330</v>
      </c>
      <c r="C97" s="59"/>
      <c r="D97" s="60"/>
      <c r="E97" s="69"/>
      <c r="F97" s="2"/>
      <c r="G97" s="2"/>
      <c r="H97" s="70"/>
      <c r="I97" s="2"/>
      <c r="J97" s="2"/>
      <c r="K97" s="2"/>
      <c r="L97" s="2"/>
      <c r="M97" s="71"/>
      <c r="N97" s="71"/>
    </row>
    <row r="98" ht="17.4" customHeight="1">
      <c r="A98" t="s" s="58">
        <v>38</v>
      </c>
      <c r="B98" s="59">
        <f>SUMIF($L$5:$L$86,A98,$N$5:$N$86)</f>
        <v>390</v>
      </c>
      <c r="C98" s="59"/>
      <c r="D98" s="60"/>
      <c r="E98" s="69"/>
      <c r="F98" s="2"/>
      <c r="G98" s="2"/>
      <c r="H98" s="70"/>
      <c r="I98" s="2"/>
      <c r="J98" s="2"/>
      <c r="K98" s="2"/>
      <c r="L98" s="2"/>
      <c r="M98" s="71"/>
      <c r="N98" s="71"/>
    </row>
    <row r="99" ht="17.4" customHeight="1">
      <c r="A99" t="s" s="58">
        <v>40</v>
      </c>
      <c r="B99" s="59">
        <f>SUMIF($L$5:$L$86,A99,$N$5:$N$86)</f>
        <v>390</v>
      </c>
      <c r="C99" s="59"/>
      <c r="D99" s="60"/>
      <c r="E99" s="69"/>
      <c r="F99" s="2"/>
      <c r="G99" s="2"/>
      <c r="H99" s="70"/>
      <c r="I99" s="2"/>
      <c r="J99" s="2"/>
      <c r="K99" s="2"/>
      <c r="L99" s="2"/>
      <c r="M99" s="71"/>
      <c r="N99" s="71"/>
    </row>
    <row r="100" ht="19.35" customHeight="1">
      <c r="A100" t="s" s="68">
        <v>42</v>
      </c>
      <c r="B100" s="59">
        <f>SUMIF($L$5:$L$86,A100,$N$5:$N$86)</f>
        <v>395</v>
      </c>
      <c r="C100" s="59"/>
      <c r="D100" s="60"/>
      <c r="E100" s="69"/>
      <c r="F100" s="2"/>
      <c r="G100" s="2"/>
      <c r="H100" s="70"/>
      <c r="I100" s="2"/>
      <c r="J100" s="2"/>
      <c r="K100" s="2"/>
      <c r="L100" s="2"/>
      <c r="M100" s="71"/>
      <c r="N100" s="71"/>
    </row>
    <row r="101" ht="19.35" customHeight="1">
      <c r="A101" t="s" s="68">
        <v>30</v>
      </c>
      <c r="B101" s="59">
        <f>SUMIF($L$5:$L$86,A101,$N$5:$N$86)</f>
        <v>263.333333333333</v>
      </c>
      <c r="C101" s="59"/>
      <c r="D101" s="60"/>
      <c r="E101" s="69"/>
      <c r="F101" s="2"/>
      <c r="G101" s="2"/>
      <c r="H101" s="70"/>
      <c r="I101" s="2"/>
      <c r="J101" s="2"/>
      <c r="K101" s="2"/>
      <c r="L101" s="2"/>
      <c r="M101" s="71"/>
      <c r="N101" s="71"/>
    </row>
    <row r="102" ht="19.35" customHeight="1">
      <c r="A102" t="s" s="68">
        <v>64</v>
      </c>
      <c r="B102" s="59">
        <f>SUMIF($L$5:$L$86,A102,$N$5:$N$86)</f>
        <v>526.666666666667</v>
      </c>
      <c r="C102" s="59"/>
      <c r="D102" s="60"/>
      <c r="E102" s="69"/>
      <c r="F102" s="2"/>
      <c r="G102" s="2"/>
      <c r="H102" s="70"/>
      <c r="I102" s="2"/>
      <c r="J102" s="2"/>
      <c r="K102" s="2"/>
      <c r="L102" s="2"/>
      <c r="M102" s="71"/>
      <c r="N102" s="71"/>
    </row>
    <row r="103" ht="19.35" customHeight="1">
      <c r="A103" t="s" s="68">
        <v>65</v>
      </c>
      <c r="B103" s="59">
        <f>SUMIF($L$5:$L$86,A103,$N$5:$N$86)</f>
        <v>526.666666666667</v>
      </c>
      <c r="C103" s="59"/>
      <c r="D103" s="60"/>
      <c r="E103" s="69"/>
      <c r="F103" s="2"/>
      <c r="G103" s="2"/>
      <c r="H103" s="70"/>
      <c r="I103" s="2"/>
      <c r="J103" s="2"/>
      <c r="K103" s="2"/>
      <c r="L103" s="2"/>
      <c r="M103" s="71"/>
      <c r="N103" s="71"/>
    </row>
    <row r="104" ht="19.35" customHeight="1">
      <c r="A104" t="s" s="68">
        <v>81</v>
      </c>
      <c r="B104" s="59">
        <f>SUMIF($L$5:$L$86,A104,$N$5:$N$86)</f>
        <v>2528</v>
      </c>
      <c r="C104" s="72"/>
      <c r="D104" s="60"/>
      <c r="E104" s="69"/>
      <c r="F104" s="2"/>
      <c r="G104" s="2"/>
      <c r="H104" s="70"/>
      <c r="I104" s="2"/>
      <c r="J104" s="2"/>
      <c r="K104" s="2"/>
      <c r="L104" s="2"/>
      <c r="M104" s="71"/>
      <c r="N104" s="71"/>
    </row>
    <row r="105" ht="19.35" customHeight="1">
      <c r="A105" t="s" s="68">
        <v>61</v>
      </c>
      <c r="B105" s="59">
        <f>SUMIF($L$5:$L$86,A105,$N$5:$N$86)</f>
        <v>1232</v>
      </c>
      <c r="C105" s="72"/>
      <c r="D105" s="60"/>
      <c r="E105" s="69"/>
      <c r="F105" s="2"/>
      <c r="G105" s="2"/>
      <c r="H105" s="70"/>
      <c r="I105" s="2"/>
      <c r="J105" s="2"/>
      <c r="K105" s="2"/>
      <c r="L105" s="2"/>
      <c r="M105" s="71"/>
      <c r="N105" s="71"/>
    </row>
    <row r="106" ht="17" customHeight="1">
      <c r="A106" s="73"/>
      <c r="B106" s="73"/>
      <c r="C106" s="73"/>
      <c r="D106" s="73"/>
      <c r="E106" s="2"/>
      <c r="F106" s="2"/>
      <c r="G106" s="2"/>
      <c r="H106" s="70"/>
      <c r="I106" s="2"/>
      <c r="J106" s="2"/>
      <c r="K106" s="2"/>
      <c r="L106" s="2"/>
      <c r="M106" s="71"/>
      <c r="N106" s="71"/>
    </row>
    <row r="107" ht="17" customHeight="1">
      <c r="A107" s="2"/>
      <c r="B107" s="2"/>
      <c r="C107" s="2"/>
      <c r="D107" s="2"/>
      <c r="E107" s="2"/>
      <c r="F107" s="2"/>
      <c r="G107" s="2"/>
      <c r="H107" s="70"/>
      <c r="I107" s="2"/>
      <c r="J107" s="2"/>
      <c r="K107" s="2"/>
      <c r="L107" s="2"/>
      <c r="M107" s="71"/>
      <c r="N107" s="71"/>
    </row>
    <row r="108" ht="17" customHeight="1">
      <c r="A108" s="2"/>
      <c r="B108" s="2"/>
      <c r="C108" s="2"/>
      <c r="D108" s="2"/>
      <c r="E108" s="2"/>
      <c r="F108" s="2"/>
      <c r="G108" s="2"/>
      <c r="H108" s="70"/>
      <c r="I108" s="2"/>
      <c r="J108" s="2"/>
      <c r="K108" s="2"/>
      <c r="L108" s="2"/>
      <c r="M108" s="71"/>
      <c r="N108" s="71"/>
    </row>
    <row r="109" ht="14.65" customHeight="1">
      <c r="A109" s="2"/>
      <c r="B109" s="2"/>
      <c r="C109" s="2"/>
      <c r="D109" s="2"/>
      <c r="E109" s="2"/>
      <c r="F109" s="2"/>
      <c r="G109" s="2"/>
      <c r="H109" s="70"/>
      <c r="I109" s="2"/>
      <c r="J109" s="2"/>
      <c r="K109" s="2"/>
      <c r="L109" s="2"/>
      <c r="M109" s="2"/>
      <c r="N109" s="2"/>
    </row>
    <row r="110" ht="14.6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ht="19.35" customHeight="1">
      <c r="A111" s="2"/>
      <c r="B111" s="2"/>
      <c r="C111" s="2"/>
      <c r="D111" s="2"/>
      <c r="E111" s="2"/>
      <c r="F111" s="2"/>
      <c r="G111" s="2"/>
      <c r="H111" s="70"/>
      <c r="I111" s="74"/>
      <c r="J111" s="2"/>
      <c r="K111" s="75"/>
      <c r="L111" s="2"/>
      <c r="M111" s="2"/>
      <c r="N111" s="2"/>
    </row>
    <row r="112" ht="14.65" customHeight="1">
      <c r="A112" s="2"/>
      <c r="B112" s="2"/>
      <c r="C112" s="2"/>
      <c r="D112" s="2"/>
      <c r="E112" s="2"/>
      <c r="F112" s="2"/>
      <c r="G112" s="2"/>
      <c r="H112" s="70"/>
      <c r="I112" s="2"/>
      <c r="J112" s="2"/>
      <c r="K112" s="75"/>
      <c r="L112" s="2"/>
      <c r="M112" s="2"/>
      <c r="N112" s="2"/>
    </row>
    <row r="113" ht="14.65" customHeight="1">
      <c r="A113" s="2"/>
      <c r="B113" s="2"/>
      <c r="C113" s="2"/>
      <c r="D113" s="2"/>
      <c r="E113" s="2"/>
      <c r="F113" s="2"/>
      <c r="G113" s="2"/>
      <c r="H113" s="70"/>
      <c r="I113" s="2"/>
      <c r="J113" s="2"/>
      <c r="K113" s="75"/>
      <c r="L113" s="2"/>
      <c r="M113" s="2"/>
      <c r="N113" s="2"/>
    </row>
    <row r="114" ht="14.65" customHeight="1">
      <c r="A114" s="2"/>
      <c r="B114" s="2"/>
      <c r="C114" s="2"/>
      <c r="D114" s="2"/>
      <c r="E114" s="2"/>
      <c r="F114" s="2"/>
      <c r="G114" s="2"/>
      <c r="H114" s="70"/>
      <c r="I114" s="2"/>
      <c r="J114" s="2"/>
      <c r="K114" s="75"/>
      <c r="L114" s="2"/>
      <c r="M114" s="2"/>
      <c r="N114" s="2"/>
    </row>
    <row r="115" ht="14.65" customHeight="1">
      <c r="A115" s="2"/>
      <c r="B115" s="2"/>
      <c r="C115" s="2"/>
      <c r="D115" s="2"/>
      <c r="E115" s="2"/>
      <c r="F115" s="2"/>
      <c r="G115" s="2"/>
      <c r="H115" s="70"/>
      <c r="I115" s="2"/>
      <c r="J115" s="2"/>
      <c r="K115" s="75"/>
      <c r="L115" s="2"/>
      <c r="M115" s="2"/>
      <c r="N115" s="2"/>
    </row>
    <row r="116" ht="14.6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75"/>
      <c r="L116" s="2"/>
      <c r="M116" s="2"/>
      <c r="N116" s="2"/>
    </row>
    <row r="117" ht="14.6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75"/>
      <c r="L117" s="2"/>
      <c r="M117" s="2"/>
      <c r="N117" s="2"/>
    </row>
    <row r="118" ht="14.6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75"/>
      <c r="L118" s="2"/>
      <c r="M118" s="2"/>
      <c r="N118" s="2"/>
    </row>
    <row r="119" ht="14.6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ht="14.6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ht="14.6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ht="14.6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ht="14.6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ht="14.65" customHeight="1">
      <c r="A124" s="2"/>
      <c r="B124" s="2"/>
      <c r="C124" s="2"/>
      <c r="D124" s="2"/>
      <c r="E124" s="2"/>
      <c r="F124" s="2"/>
      <c r="G124" s="2"/>
      <c r="H124" s="2"/>
      <c r="I124" s="2"/>
      <c r="J124" s="70"/>
      <c r="K124" s="2"/>
      <c r="L124" s="2"/>
      <c r="M124" s="2"/>
      <c r="N124" s="2"/>
    </row>
  </sheetData>
  <mergeCells count="71">
    <mergeCell ref="E1:N3"/>
    <mergeCell ref="E5:E17"/>
    <mergeCell ref="E18:E23"/>
    <mergeCell ref="F18:F19"/>
    <mergeCell ref="G18:G19"/>
    <mergeCell ref="F20:F21"/>
    <mergeCell ref="G20:G21"/>
    <mergeCell ref="F22:F23"/>
    <mergeCell ref="G22:G23"/>
    <mergeCell ref="E24:E38"/>
    <mergeCell ref="F24:F26"/>
    <mergeCell ref="G24:G26"/>
    <mergeCell ref="F27:F29"/>
    <mergeCell ref="G27:G29"/>
    <mergeCell ref="F30:F32"/>
    <mergeCell ref="G30:G32"/>
    <mergeCell ref="F33:F34"/>
    <mergeCell ref="G33:G34"/>
    <mergeCell ref="F35:F36"/>
    <mergeCell ref="G35:G36"/>
    <mergeCell ref="F37:F38"/>
    <mergeCell ref="G37:G38"/>
    <mergeCell ref="E39:E86"/>
    <mergeCell ref="F39:F40"/>
    <mergeCell ref="G39:G40"/>
    <mergeCell ref="F41:F42"/>
    <mergeCell ref="G41:G42"/>
    <mergeCell ref="F43:F44"/>
    <mergeCell ref="G43:G44"/>
    <mergeCell ref="F45:F46"/>
    <mergeCell ref="G45:G46"/>
    <mergeCell ref="F47:F48"/>
    <mergeCell ref="G47:G48"/>
    <mergeCell ref="F49:F50"/>
    <mergeCell ref="G49:G50"/>
    <mergeCell ref="F51:F52"/>
    <mergeCell ref="G51:G52"/>
    <mergeCell ref="F53:F54"/>
    <mergeCell ref="G53:G54"/>
    <mergeCell ref="F55:F56"/>
    <mergeCell ref="G55:G56"/>
    <mergeCell ref="F57:F58"/>
    <mergeCell ref="G57:G58"/>
    <mergeCell ref="F59:F60"/>
    <mergeCell ref="G59:G60"/>
    <mergeCell ref="F61:F62"/>
    <mergeCell ref="G61:G62"/>
    <mergeCell ref="F63:F64"/>
    <mergeCell ref="G63:G64"/>
    <mergeCell ref="F65:F66"/>
    <mergeCell ref="G65:G66"/>
    <mergeCell ref="F67:F68"/>
    <mergeCell ref="G67:G68"/>
    <mergeCell ref="F69:F70"/>
    <mergeCell ref="G69:G70"/>
    <mergeCell ref="F71:F72"/>
    <mergeCell ref="G71:G72"/>
    <mergeCell ref="F73:F74"/>
    <mergeCell ref="G73:G74"/>
    <mergeCell ref="F75:F76"/>
    <mergeCell ref="G75:G76"/>
    <mergeCell ref="F77:F78"/>
    <mergeCell ref="G77:G78"/>
    <mergeCell ref="F79:F80"/>
    <mergeCell ref="G79:G80"/>
    <mergeCell ref="F81:F82"/>
    <mergeCell ref="G81:G82"/>
    <mergeCell ref="F83:F84"/>
    <mergeCell ref="G83:G84"/>
    <mergeCell ref="F85:F86"/>
    <mergeCell ref="G85:G86"/>
  </mergeCells>
  <pageMargins left="0.490278" right="0.420833" top="0.414583" bottom="0.497917" header="0.177083" footer="0.260417"/>
  <pageSetup firstPageNumber="1" fitToHeight="1" fitToWidth="1" scale="48" useFirstPageNumber="0" orientation="landscape" pageOrder="downThenOver"/>
  <headerFooter>
    <oddHeader>&amp;C&amp;"Arial,Regular"&amp;10&amp;K000000Foglio2</oddHeader>
    <oddFooter>&amp;C&amp;"Arial,Regular"&amp;10&amp;K000000Pagina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